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RRERA TURISMO E ING GESTION TURISTICA\2024 2S\ORGANIZACIÓN DE EVENTOS\02. PLANIFICACIÓN OPERATIVA\02. PRESUPUESTOS\"/>
    </mc:Choice>
  </mc:AlternateContent>
  <bookViews>
    <workbookView xWindow="0" yWindow="0" windowWidth="13452" windowHeight="8976"/>
  </bookViews>
  <sheets>
    <sheet name="Presu Blanco" sheetId="1" r:id="rId1"/>
    <sheet name="Presu Completo" sheetId="2" r:id="rId2"/>
    <sheet name="Proyección" sheetId="3" r:id="rId3"/>
  </sheets>
  <calcPr calcId="162913"/>
</workbook>
</file>

<file path=xl/calcChain.xml><?xml version="1.0" encoding="utf-8"?>
<calcChain xmlns="http://schemas.openxmlformats.org/spreadsheetml/2006/main">
  <c r="C15" i="3" l="1"/>
  <c r="H5" i="3"/>
  <c r="H4" i="3"/>
  <c r="H3" i="3"/>
  <c r="H2" i="3"/>
  <c r="H15" i="3" s="1"/>
  <c r="H16" i="3" s="1"/>
  <c r="D78" i="2"/>
  <c r="D77" i="2"/>
  <c r="E77" i="2" s="1"/>
  <c r="D76" i="2"/>
  <c r="E76" i="2" s="1"/>
  <c r="D75" i="2"/>
  <c r="E75" i="2" s="1"/>
  <c r="D74" i="2"/>
  <c r="E74" i="2" s="1"/>
  <c r="E78" i="2" s="1"/>
  <c r="D70" i="2"/>
  <c r="E70" i="2" s="1"/>
  <c r="D69" i="2"/>
  <c r="E69" i="2" s="1"/>
  <c r="D68" i="2"/>
  <c r="E68" i="2" s="1"/>
  <c r="D67" i="2"/>
  <c r="E67" i="2" s="1"/>
  <c r="D66" i="2"/>
  <c r="E66" i="2" s="1"/>
  <c r="E65" i="2"/>
  <c r="D65" i="2"/>
  <c r="E64" i="2"/>
  <c r="D64" i="2"/>
  <c r="D63" i="2"/>
  <c r="E63" i="2" s="1"/>
  <c r="E71" i="2" s="1"/>
  <c r="D59" i="2"/>
  <c r="E59" i="2" s="1"/>
  <c r="D58" i="2"/>
  <c r="E58" i="2" s="1"/>
  <c r="E57" i="2"/>
  <c r="D57" i="2"/>
  <c r="D56" i="2"/>
  <c r="E56" i="2" s="1"/>
  <c r="D55" i="2"/>
  <c r="E55" i="2" s="1"/>
  <c r="D54" i="2"/>
  <c r="E54" i="2" s="1"/>
  <c r="D53" i="2"/>
  <c r="E53" i="2" s="1"/>
  <c r="D52" i="2"/>
  <c r="E52" i="2" s="1"/>
  <c r="E51" i="2"/>
  <c r="D51" i="2"/>
  <c r="D50" i="2"/>
  <c r="E50" i="2" s="1"/>
  <c r="D49" i="2"/>
  <c r="E49" i="2" s="1"/>
  <c r="D48" i="2"/>
  <c r="E48" i="2" s="1"/>
  <c r="E60" i="2" s="1"/>
  <c r="D44" i="2"/>
  <c r="E44" i="2" s="1"/>
  <c r="E43" i="2"/>
  <c r="D43" i="2"/>
  <c r="D42" i="2"/>
  <c r="E42" i="2" s="1"/>
  <c r="D41" i="2"/>
  <c r="E41" i="2" s="1"/>
  <c r="D40" i="2"/>
  <c r="E40" i="2" s="1"/>
  <c r="D39" i="2"/>
  <c r="E39" i="2" s="1"/>
  <c r="D38" i="2"/>
  <c r="E38" i="2" s="1"/>
  <c r="E37" i="2"/>
  <c r="D37" i="2"/>
  <c r="D36" i="2"/>
  <c r="E36" i="2" s="1"/>
  <c r="D35" i="2"/>
  <c r="E35" i="2" s="1"/>
  <c r="D34" i="2"/>
  <c r="E34" i="2" s="1"/>
  <c r="D33" i="2"/>
  <c r="E33" i="2" s="1"/>
  <c r="D32" i="2"/>
  <c r="E32" i="2" s="1"/>
  <c r="D28" i="2"/>
  <c r="E28" i="2" s="1"/>
  <c r="D27" i="2"/>
  <c r="E27" i="2" s="1"/>
  <c r="E29" i="2" s="1"/>
  <c r="D24" i="2"/>
  <c r="D23" i="2"/>
  <c r="E23" i="2" s="1"/>
  <c r="D22" i="2"/>
  <c r="E22" i="2" s="1"/>
  <c r="E24" i="2" s="1"/>
  <c r="D18" i="2"/>
  <c r="E18" i="2" s="1"/>
  <c r="D17" i="2"/>
  <c r="E17" i="2" s="1"/>
  <c r="E19" i="2" s="1"/>
  <c r="D14" i="2"/>
  <c r="D13" i="2"/>
  <c r="E13" i="2" s="1"/>
  <c r="D12" i="2"/>
  <c r="E12" i="2" s="1"/>
  <c r="E14" i="2" s="1"/>
  <c r="D8" i="2"/>
  <c r="E8" i="2" s="1"/>
  <c r="D7" i="2"/>
  <c r="E7" i="2" s="1"/>
  <c r="D6" i="2"/>
  <c r="E6" i="2" s="1"/>
  <c r="D5" i="2"/>
  <c r="E5" i="2" s="1"/>
  <c r="D13" i="1"/>
  <c r="D12" i="1"/>
  <c r="E12" i="1" s="1"/>
  <c r="D11" i="1"/>
  <c r="E11" i="1" s="1"/>
  <c r="E13" i="1" s="1"/>
  <c r="D7" i="1"/>
  <c r="E7" i="1" s="1"/>
  <c r="E6" i="1"/>
  <c r="D6" i="1"/>
  <c r="D5" i="1"/>
  <c r="E5" i="1" s="1"/>
  <c r="D4" i="1"/>
  <c r="E4" i="1" s="1"/>
  <c r="E8" i="1" l="1"/>
  <c r="E14" i="1" s="1"/>
  <c r="E9" i="2"/>
  <c r="E15" i="1"/>
  <c r="E16" i="1"/>
  <c r="E45" i="2"/>
  <c r="D9" i="2"/>
  <c r="D19" i="2"/>
  <c r="D29" i="2"/>
  <c r="D71" i="2"/>
  <c r="D8" i="1"/>
  <c r="D14" i="1" s="1"/>
  <c r="D45" i="2"/>
  <c r="D60" i="2"/>
  <c r="D80" i="2" l="1"/>
  <c r="E80" i="2"/>
  <c r="E83" i="2" l="1"/>
  <c r="E85" i="2" s="1"/>
</calcChain>
</file>

<file path=xl/sharedStrings.xml><?xml version="1.0" encoding="utf-8"?>
<sst xmlns="http://schemas.openxmlformats.org/spreadsheetml/2006/main" count="136" uniqueCount="112">
  <si>
    <t>Bar Mitzvah Isaac</t>
  </si>
  <si>
    <t>Items</t>
  </si>
  <si>
    <t>Cantidad</t>
  </si>
  <si>
    <t>Costo sin IVA</t>
  </si>
  <si>
    <t>Total sin IVA</t>
  </si>
  <si>
    <t>Total con IVA</t>
  </si>
  <si>
    <t>Baños y Vestuarios</t>
  </si>
  <si>
    <t>IVA</t>
  </si>
  <si>
    <t>Baños químicos</t>
  </si>
  <si>
    <t>Vestuarios</t>
  </si>
  <si>
    <t>Limpieza (staff)</t>
  </si>
  <si>
    <t>Señalización</t>
  </si>
  <si>
    <t>CONTINGENCIA</t>
  </si>
  <si>
    <t>Sub-total</t>
  </si>
  <si>
    <t>Comunicación</t>
  </si>
  <si>
    <t>Invitaciones impresas</t>
  </si>
  <si>
    <t>Sitio web</t>
  </si>
  <si>
    <t>TOTAL PRESUPUESTO</t>
  </si>
  <si>
    <t>Plan de contigencia 10%</t>
  </si>
  <si>
    <t>TOTAL</t>
  </si>
  <si>
    <t>Cost EX IVA</t>
  </si>
  <si>
    <t>Total EX IVA</t>
  </si>
  <si>
    <t>Total IVA INCL</t>
  </si>
  <si>
    <t>Baños y vestuarios</t>
  </si>
  <si>
    <t>Limpieza</t>
  </si>
  <si>
    <t>Señalalización</t>
  </si>
  <si>
    <t>Sub-Total</t>
  </si>
  <si>
    <t>Seguridad</t>
  </si>
  <si>
    <t>Primeros auxilios kit</t>
  </si>
  <si>
    <t>Communication</t>
  </si>
  <si>
    <t>Sitio web invitación</t>
  </si>
  <si>
    <t>Fotografía y video</t>
  </si>
  <si>
    <t>Foto y video</t>
  </si>
  <si>
    <t>Dron filmación</t>
  </si>
  <si>
    <t>£ -</t>
  </si>
  <si>
    <t>Transporte</t>
  </si>
  <si>
    <t>Combis transporte</t>
  </si>
  <si>
    <t>Staff asistencia</t>
  </si>
  <si>
    <t>Furniture and decoration</t>
  </si>
  <si>
    <t>Mobiliario</t>
  </si>
  <si>
    <t>Aire acondicionado</t>
  </si>
  <si>
    <t>Centros de mesa</t>
  </si>
  <si>
    <t>Pantalla LED</t>
  </si>
  <si>
    <t>Draping (oscurecer carpa)</t>
  </si>
  <si>
    <t>Escenario</t>
  </si>
  <si>
    <t>8 Uplighters</t>
  </si>
  <si>
    <t>Flash light sticks (120)</t>
  </si>
  <si>
    <t>Pin Spots</t>
  </si>
  <si>
    <t>[OPTI] Solar 250 LED</t>
  </si>
  <si>
    <t>Pista baile 6 x 6m</t>
  </si>
  <si>
    <t>Arco de globos</t>
  </si>
  <si>
    <t>Globos led</t>
  </si>
  <si>
    <t>Entretenimiento</t>
  </si>
  <si>
    <t>Dj</t>
  </si>
  <si>
    <t>Conductor del evento</t>
  </si>
  <si>
    <t>Espejo mágico photobooth</t>
  </si>
  <si>
    <t>Director técnico partidos</t>
  </si>
  <si>
    <t>Shorts fútbol</t>
  </si>
  <si>
    <t>Pecheras</t>
  </si>
  <si>
    <t>Zapatillas fútbol</t>
  </si>
  <si>
    <t>Medias fútbol</t>
  </si>
  <si>
    <t>Pelotas</t>
  </si>
  <si>
    <t>Podio de ganadores</t>
  </si>
  <si>
    <t>Simulador de penales</t>
  </si>
  <si>
    <t>Souvenirs</t>
  </si>
  <si>
    <t>Catering</t>
  </si>
  <si>
    <t>Recepción</t>
  </si>
  <si>
    <t>Cena</t>
  </si>
  <si>
    <t>Torta</t>
  </si>
  <si>
    <t>Helados</t>
  </si>
  <si>
    <t>Popcorn</t>
  </si>
  <si>
    <t>Bar bebidas</t>
  </si>
  <si>
    <t>Indoor Bar</t>
  </si>
  <si>
    <t>Mozos 6hs</t>
  </si>
  <si>
    <t>Otros costos</t>
  </si>
  <si>
    <t>Velas (celebración)</t>
  </si>
  <si>
    <t>Transporte staff</t>
  </si>
  <si>
    <t>Comida y bebida staff</t>
  </si>
  <si>
    <t xml:space="preserve">Envíos </t>
  </si>
  <si>
    <t>Total presupuesto</t>
  </si>
  <si>
    <t>Contingencia</t>
  </si>
  <si>
    <t>5% deltotal</t>
  </si>
  <si>
    <t>EGRESOS</t>
  </si>
  <si>
    <t>Desglose</t>
  </si>
  <si>
    <t>$</t>
  </si>
  <si>
    <t>INGRESOS</t>
  </si>
  <si>
    <t>$ unidad</t>
  </si>
  <si>
    <t>Traslados</t>
  </si>
  <si>
    <t>Micro x2 en cama</t>
  </si>
  <si>
    <t>Entradas Eventbrite</t>
  </si>
  <si>
    <t>Salón/Alojamiento</t>
  </si>
  <si>
    <t>Pago salón y equipo técnico</t>
  </si>
  <si>
    <t>Entradas transferencia</t>
  </si>
  <si>
    <t>Restante salón</t>
  </si>
  <si>
    <t>Entradas efectivo</t>
  </si>
  <si>
    <t>1 habitación doble</t>
  </si>
  <si>
    <t>Entradas mercadopago</t>
  </si>
  <si>
    <t>Campaña de comunicación</t>
  </si>
  <si>
    <t>Posteos pagos en redes</t>
  </si>
  <si>
    <t>Acreditaciones</t>
  </si>
  <si>
    <t>Tarjetas x 100</t>
  </si>
  <si>
    <t>Traslado hasta terminal</t>
  </si>
  <si>
    <t>Traslados internos</t>
  </si>
  <si>
    <t>Traslados regreso</t>
  </si>
  <si>
    <t>Comidas</t>
  </si>
  <si>
    <t>Desayunos</t>
  </si>
  <si>
    <t>Almuerzos</t>
  </si>
  <si>
    <t>Cenas</t>
  </si>
  <si>
    <t>Staff</t>
  </si>
  <si>
    <t>Total egresos</t>
  </si>
  <si>
    <t>Total ingresos</t>
  </si>
  <si>
    <t>GANANCIA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</si>
</sst>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29" x14ac:knownFonts="1">
    <font>
      <sz val="10"/>
      <color rgb="FF000000"/>
      <name val="Arial"/>
      <scheme val="minor"/>
    </font>
    <font>
      <b/>
      <sz val="16"/>
      <color rgb="FF000000"/>
      <name val="Calibri"/>
    </font>
    <font>
      <sz val="10"/>
      <color theme="1"/>
      <name val="Arial"/>
      <scheme val="minor"/>
    </font>
    <font>
      <b/>
      <sz val="12"/>
      <color rgb="FF000000"/>
      <name val="Calibri"/>
    </font>
    <font>
      <b/>
      <sz val="12"/>
      <color theme="1"/>
      <name val="Calibri"/>
    </font>
    <font>
      <b/>
      <sz val="10"/>
      <color theme="1"/>
      <name val="Calibri"/>
    </font>
    <font>
      <b/>
      <sz val="10"/>
      <color theme="1"/>
      <name val="Arial"/>
      <scheme val="minor"/>
    </font>
    <font>
      <sz val="10"/>
      <color theme="1"/>
      <name val="Calibri"/>
    </font>
    <font>
      <sz val="10"/>
      <color rgb="FF0000FF"/>
      <name val="Calibri"/>
    </font>
    <font>
      <sz val="10"/>
      <color theme="1"/>
      <name val="Calibri"/>
    </font>
    <font>
      <b/>
      <sz val="12"/>
      <color rgb="FF0000FF"/>
      <name val="Calibri"/>
    </font>
    <font>
      <sz val="12"/>
      <color theme="1"/>
      <name val="Calibri"/>
    </font>
    <font>
      <sz val="10"/>
      <color rgb="FF0000FF"/>
      <name val="Calibri"/>
    </font>
    <font>
      <b/>
      <sz val="10"/>
      <color theme="1"/>
      <name val="Calibri"/>
    </font>
    <font>
      <sz val="10"/>
      <color rgb="FF000000"/>
      <name val="Calibri"/>
    </font>
    <font>
      <b/>
      <sz val="18"/>
      <color theme="1"/>
      <name val="Calibri"/>
    </font>
    <font>
      <b/>
      <sz val="10"/>
      <color theme="1"/>
      <name val="Arial"/>
      <scheme val="minor"/>
    </font>
    <font>
      <b/>
      <sz val="18"/>
      <color theme="1"/>
      <name val="Arial"/>
      <scheme val="minor"/>
    </font>
    <font>
      <sz val="10"/>
      <name val="Arial"/>
    </font>
    <font>
      <b/>
      <sz val="10"/>
      <color rgb="FF000000"/>
      <name val="Calibri"/>
    </font>
    <font>
      <sz val="11"/>
      <color theme="1"/>
      <name val="Calibri"/>
    </font>
    <font>
      <sz val="11"/>
      <color rgb="FF0000FF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20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F9CB9C"/>
        <bgColor rgb="FFF9CB9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2" fillId="3" borderId="0" xfId="0" applyFont="1" applyFill="1"/>
    <xf numFmtId="0" fontId="6" fillId="3" borderId="1" xfId="0" applyFont="1" applyFill="1" applyBorder="1" applyAlignment="1">
      <alignment horizontal="center"/>
    </xf>
    <xf numFmtId="9" fontId="10" fillId="3" borderId="2" xfId="0" applyNumberFormat="1" applyFont="1" applyFill="1" applyBorder="1" applyAlignment="1">
      <alignment horizontal="center"/>
    </xf>
    <xf numFmtId="0" fontId="11" fillId="3" borderId="0" xfId="0" applyFont="1" applyFill="1" applyAlignment="1"/>
    <xf numFmtId="0" fontId="3" fillId="3" borderId="0" xfId="0" applyFont="1" applyFill="1" applyAlignment="1">
      <alignment horizontal="center"/>
    </xf>
    <xf numFmtId="9" fontId="12" fillId="3" borderId="0" xfId="0" applyNumberFormat="1" applyFont="1" applyFill="1" applyAlignment="1">
      <alignment horizontal="center"/>
    </xf>
    <xf numFmtId="0" fontId="6" fillId="3" borderId="0" xfId="0" applyFont="1" applyFill="1" applyAlignment="1"/>
    <xf numFmtId="0" fontId="16" fillId="3" borderId="0" xfId="0" applyFont="1" applyFill="1" applyAlignment="1"/>
    <xf numFmtId="0" fontId="11" fillId="0" borderId="0" xfId="0" applyFont="1" applyAlignment="1"/>
    <xf numFmtId="0" fontId="11" fillId="0" borderId="3" xfId="0" applyFont="1" applyBorder="1" applyAlignment="1"/>
    <xf numFmtId="0" fontId="19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3" fillId="3" borderId="5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right"/>
    </xf>
    <xf numFmtId="0" fontId="11" fillId="6" borderId="4" xfId="0" applyFont="1" applyFill="1" applyBorder="1" applyAlignment="1">
      <alignment horizontal="right"/>
    </xf>
    <xf numFmtId="0" fontId="13" fillId="5" borderId="2" xfId="0" applyFont="1" applyFill="1" applyBorder="1" applyAlignment="1"/>
    <xf numFmtId="0" fontId="20" fillId="5" borderId="4" xfId="0" applyFont="1" applyFill="1" applyBorder="1" applyAlignment="1">
      <alignment horizontal="right"/>
    </xf>
    <xf numFmtId="0" fontId="20" fillId="3" borderId="5" xfId="0" applyFont="1" applyFill="1" applyBorder="1" applyAlignment="1"/>
    <xf numFmtId="9" fontId="12" fillId="3" borderId="4" xfId="0" applyNumberFormat="1" applyFont="1" applyFill="1" applyBorder="1" applyAlignment="1">
      <alignment horizontal="center"/>
    </xf>
    <xf numFmtId="0" fontId="7" fillId="3" borderId="2" xfId="0" applyFont="1" applyFill="1" applyBorder="1" applyAlignment="1"/>
    <xf numFmtId="0" fontId="21" fillId="3" borderId="4" xfId="0" applyFont="1" applyFill="1" applyBorder="1" applyAlignment="1">
      <alignment horizontal="right"/>
    </xf>
    <xf numFmtId="164" fontId="20" fillId="3" borderId="4" xfId="0" applyNumberFormat="1" applyFont="1" applyFill="1" applyBorder="1" applyAlignment="1">
      <alignment horizontal="right"/>
    </xf>
    <xf numFmtId="0" fontId="20" fillId="3" borderId="0" xfId="0" applyFont="1" applyFill="1" applyAlignment="1"/>
    <xf numFmtId="0" fontId="13" fillId="3" borderId="2" xfId="0" applyFont="1" applyFill="1" applyBorder="1" applyAlignment="1"/>
    <xf numFmtId="0" fontId="20" fillId="3" borderId="4" xfId="0" applyFont="1" applyFill="1" applyBorder="1" applyAlignment="1">
      <alignment horizontal="right"/>
    </xf>
    <xf numFmtId="164" fontId="22" fillId="3" borderId="4" xfId="0" applyNumberFormat="1" applyFont="1" applyFill="1" applyBorder="1" applyAlignment="1">
      <alignment horizontal="right"/>
    </xf>
    <xf numFmtId="0" fontId="20" fillId="6" borderId="2" xfId="0" applyFont="1" applyFill="1" applyBorder="1" applyAlignment="1">
      <alignment horizontal="left"/>
    </xf>
    <xf numFmtId="0" fontId="20" fillId="6" borderId="4" xfId="0" applyFont="1" applyFill="1" applyBorder="1" applyAlignment="1">
      <alignment horizontal="right"/>
    </xf>
    <xf numFmtId="164" fontId="20" fillId="6" borderId="4" xfId="0" applyNumberFormat="1" applyFont="1" applyFill="1" applyBorder="1" applyAlignment="1">
      <alignment horizontal="right"/>
    </xf>
    <xf numFmtId="0" fontId="22" fillId="5" borderId="2" xfId="0" applyFont="1" applyFill="1" applyBorder="1" applyAlignment="1">
      <alignment horizontal="left"/>
    </xf>
    <xf numFmtId="164" fontId="20" fillId="5" borderId="4" xfId="0" applyNumberFormat="1" applyFont="1" applyFill="1" applyBorder="1" applyAlignment="1">
      <alignment horizontal="right"/>
    </xf>
    <xf numFmtId="0" fontId="20" fillId="3" borderId="2" xfId="0" applyFont="1" applyFill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3" fillId="3" borderId="2" xfId="0" applyFont="1" applyFill="1" applyBorder="1" applyAlignment="1">
      <alignment horizontal="left"/>
    </xf>
    <xf numFmtId="0" fontId="21" fillId="3" borderId="4" xfId="0" applyFont="1" applyFill="1" applyBorder="1" applyAlignment="1">
      <alignment horizontal="right"/>
    </xf>
    <xf numFmtId="164" fontId="20" fillId="6" borderId="4" xfId="0" applyNumberFormat="1" applyFont="1" applyFill="1" applyBorder="1" applyAlignment="1">
      <alignment horizontal="right"/>
    </xf>
    <xf numFmtId="0" fontId="21" fillId="3" borderId="4" xfId="0" applyFont="1" applyFill="1" applyBorder="1" applyAlignment="1">
      <alignment horizontal="right"/>
    </xf>
    <xf numFmtId="0" fontId="23" fillId="3" borderId="4" xfId="0" applyFont="1" applyFill="1" applyBorder="1" applyAlignment="1">
      <alignment horizontal="left"/>
    </xf>
    <xf numFmtId="164" fontId="20" fillId="5" borderId="4" xfId="0" applyNumberFormat="1" applyFont="1" applyFill="1" applyBorder="1" applyAlignment="1">
      <alignment horizontal="right"/>
    </xf>
    <xf numFmtId="0" fontId="24" fillId="5" borderId="2" xfId="0" applyFont="1" applyFill="1" applyBorder="1" applyAlignment="1">
      <alignment horizontal="left"/>
    </xf>
    <xf numFmtId="0" fontId="24" fillId="7" borderId="2" xfId="0" applyFont="1" applyFill="1" applyBorder="1" applyAlignment="1">
      <alignment horizontal="left"/>
    </xf>
    <xf numFmtId="0" fontId="20" fillId="7" borderId="4" xfId="0" applyFont="1" applyFill="1" applyBorder="1" applyAlignment="1">
      <alignment horizontal="right"/>
    </xf>
    <xf numFmtId="164" fontId="20" fillId="7" borderId="4" xfId="0" applyNumberFormat="1" applyFont="1" applyFill="1" applyBorder="1" applyAlignment="1">
      <alignment horizontal="right"/>
    </xf>
    <xf numFmtId="9" fontId="21" fillId="3" borderId="0" xfId="0" applyNumberFormat="1" applyFont="1" applyFill="1" applyAlignment="1">
      <alignment horizontal="center"/>
    </xf>
    <xf numFmtId="0" fontId="22" fillId="3" borderId="2" xfId="0" applyFont="1" applyFill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0" fillId="3" borderId="0" xfId="0" applyFont="1" applyFill="1" applyAlignment="1">
      <alignment horizontal="left"/>
    </xf>
    <xf numFmtId="0" fontId="20" fillId="3" borderId="0" xfId="0" applyFont="1" applyFill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/>
    <xf numFmtId="0" fontId="2" fillId="0" borderId="0" xfId="0" applyFont="1" applyAlignment="1">
      <alignment horizontal="left"/>
    </xf>
    <xf numFmtId="0" fontId="26" fillId="0" borderId="0" xfId="0" applyFont="1" applyAlignment="1"/>
    <xf numFmtId="0" fontId="26" fillId="0" borderId="6" xfId="0" applyFont="1" applyBorder="1" applyAlignment="1"/>
    <xf numFmtId="0" fontId="26" fillId="6" borderId="6" xfId="0" applyFont="1" applyFill="1" applyBorder="1" applyAlignment="1"/>
    <xf numFmtId="0" fontId="26" fillId="0" borderId="6" xfId="0" applyFont="1" applyBorder="1" applyAlignment="1"/>
    <xf numFmtId="0" fontId="26" fillId="10" borderId="6" xfId="0" applyFont="1" applyFill="1" applyBorder="1" applyAlignment="1"/>
    <xf numFmtId="0" fontId="27" fillId="10" borderId="6" xfId="0" applyFont="1" applyFill="1" applyBorder="1" applyAlignment="1"/>
    <xf numFmtId="165" fontId="27" fillId="10" borderId="6" xfId="0" applyNumberFormat="1" applyFont="1" applyFill="1" applyBorder="1" applyAlignment="1">
      <alignment horizontal="right"/>
    </xf>
    <xf numFmtId="165" fontId="27" fillId="6" borderId="6" xfId="0" applyNumberFormat="1" applyFont="1" applyFill="1" applyBorder="1" applyAlignment="1">
      <alignment horizontal="right"/>
    </xf>
    <xf numFmtId="0" fontId="26" fillId="3" borderId="6" xfId="0" applyFont="1" applyFill="1" applyBorder="1" applyAlignment="1"/>
    <xf numFmtId="0" fontId="27" fillId="3" borderId="6" xfId="0" applyFont="1" applyFill="1" applyBorder="1" applyAlignment="1">
      <alignment horizontal="right"/>
    </xf>
    <xf numFmtId="164" fontId="27" fillId="3" borderId="6" xfId="0" applyNumberFormat="1" applyFont="1" applyFill="1" applyBorder="1" applyAlignment="1">
      <alignment horizontal="right"/>
    </xf>
    <xf numFmtId="164" fontId="27" fillId="10" borderId="6" xfId="0" applyNumberFormat="1" applyFont="1" applyFill="1" applyBorder="1" applyAlignment="1">
      <alignment horizontal="right"/>
    </xf>
    <xf numFmtId="164" fontId="27" fillId="6" borderId="6" xfId="0" applyNumberFormat="1" applyFont="1" applyFill="1" applyBorder="1" applyAlignment="1">
      <alignment horizontal="right"/>
    </xf>
    <xf numFmtId="164" fontId="27" fillId="10" borderId="6" xfId="0" applyNumberFormat="1" applyFont="1" applyFill="1" applyBorder="1" applyAlignment="1">
      <alignment horizontal="right"/>
    </xf>
    <xf numFmtId="0" fontId="26" fillId="3" borderId="6" xfId="0" applyFont="1" applyFill="1" applyBorder="1" applyAlignment="1"/>
    <xf numFmtId="0" fontId="26" fillId="10" borderId="6" xfId="0" applyFont="1" applyFill="1" applyBorder="1" applyAlignment="1"/>
    <xf numFmtId="164" fontId="27" fillId="6" borderId="0" xfId="0" applyNumberFormat="1" applyFont="1" applyFill="1" applyAlignment="1">
      <alignment horizontal="right"/>
    </xf>
    <xf numFmtId="0" fontId="26" fillId="3" borderId="0" xfId="0" applyFont="1" applyFill="1" applyAlignment="1"/>
    <xf numFmtId="0" fontId="27" fillId="3" borderId="0" xfId="0" applyFont="1" applyFill="1" applyAlignment="1">
      <alignment horizontal="right"/>
    </xf>
    <xf numFmtId="164" fontId="27" fillId="3" borderId="0" xfId="0" applyNumberFormat="1" applyFont="1" applyFill="1" applyAlignment="1">
      <alignment horizontal="right"/>
    </xf>
    <xf numFmtId="0" fontId="26" fillId="3" borderId="0" xfId="0" applyFont="1" applyFill="1" applyAlignment="1"/>
    <xf numFmtId="0" fontId="27" fillId="0" borderId="0" xfId="0" applyFont="1" applyAlignment="1"/>
    <xf numFmtId="164" fontId="27" fillId="3" borderId="0" xfId="0" applyNumberFormat="1" applyFont="1" applyFill="1" applyAlignment="1"/>
    <xf numFmtId="0" fontId="27" fillId="0" borderId="0" xfId="0" applyFont="1" applyAlignment="1"/>
    <xf numFmtId="0" fontId="27" fillId="3" borderId="0" xfId="0" applyFont="1" applyFill="1" applyAlignment="1"/>
    <xf numFmtId="0" fontId="26" fillId="11" borderId="0" xfId="0" applyFont="1" applyFill="1" applyAlignment="1"/>
    <xf numFmtId="0" fontId="27" fillId="11" borderId="0" xfId="0" applyFont="1" applyFill="1" applyAlignment="1"/>
    <xf numFmtId="164" fontId="26" fillId="11" borderId="0" xfId="0" applyNumberFormat="1" applyFont="1" applyFill="1" applyAlignment="1">
      <alignment horizontal="right"/>
    </xf>
    <xf numFmtId="164" fontId="26" fillId="11" borderId="6" xfId="0" applyNumberFormat="1" applyFont="1" applyFill="1" applyBorder="1" applyAlignment="1">
      <alignment horizontal="right"/>
    </xf>
    <xf numFmtId="164" fontId="28" fillId="12" borderId="0" xfId="0" applyNumberFormat="1" applyFont="1" applyFill="1" applyAlignment="1"/>
    <xf numFmtId="0" fontId="2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9" fontId="26" fillId="3" borderId="0" xfId="0" applyNumberFormat="1" applyFont="1" applyFill="1" applyAlignment="1">
      <alignment horizontal="center"/>
    </xf>
    <xf numFmtId="9" fontId="27" fillId="3" borderId="0" xfId="0" applyNumberFormat="1" applyFont="1" applyFill="1" applyAlignment="1">
      <alignment horizontal="right"/>
    </xf>
    <xf numFmtId="164" fontId="26" fillId="3" borderId="0" xfId="0" applyNumberFormat="1" applyFont="1" applyFill="1" applyAlignment="1">
      <alignment horizontal="right"/>
    </xf>
    <xf numFmtId="164" fontId="27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1" fillId="4" borderId="3" xfId="0" applyFont="1" applyFill="1" applyBorder="1" applyAlignment="1"/>
    <xf numFmtId="0" fontId="18" fillId="0" borderId="3" xfId="0" applyFont="1" applyBorder="1"/>
    <xf numFmtId="0" fontId="23" fillId="3" borderId="3" xfId="0" applyFont="1" applyFill="1" applyBorder="1" applyAlignment="1">
      <alignment horizontal="right"/>
    </xf>
    <xf numFmtId="0" fontId="18" fillId="0" borderId="4" xfId="0" applyFont="1" applyBorder="1"/>
    <xf numFmtId="0" fontId="26" fillId="3" borderId="0" xfId="0" applyFont="1" applyFill="1" applyAlignment="1">
      <alignment horizontal="center"/>
    </xf>
    <xf numFmtId="0" fontId="26" fillId="10" borderId="1" xfId="0" applyFont="1" applyFill="1" applyBorder="1" applyAlignment="1"/>
    <xf numFmtId="0" fontId="18" fillId="0" borderId="7" xfId="0" applyFont="1" applyBorder="1"/>
    <xf numFmtId="0" fontId="18" fillId="0" borderId="2" xfId="0" applyFont="1" applyBorder="1"/>
    <xf numFmtId="164" fontId="26" fillId="8" borderId="0" xfId="0" applyNumberFormat="1" applyFont="1" applyFill="1" applyAlignment="1">
      <alignment horizontal="left"/>
    </xf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5" borderId="8" xfId="0" applyFont="1" applyFill="1" applyBorder="1" applyAlignment="1"/>
    <xf numFmtId="0" fontId="4" fillId="5" borderId="8" xfId="0" applyFont="1" applyFill="1" applyBorder="1" applyAlignment="1"/>
    <xf numFmtId="0" fontId="7" fillId="3" borderId="8" xfId="0" applyFont="1" applyFill="1" applyBorder="1" applyAlignment="1"/>
    <xf numFmtId="0" fontId="8" fillId="3" borderId="8" xfId="0" applyFont="1" applyFill="1" applyBorder="1" applyAlignment="1"/>
    <xf numFmtId="0" fontId="9" fillId="3" borderId="8" xfId="0" applyFont="1" applyFill="1" applyBorder="1" applyAlignment="1"/>
    <xf numFmtId="0" fontId="8" fillId="3" borderId="8" xfId="0" applyFont="1" applyFill="1" applyBorder="1" applyAlignment="1">
      <alignment horizontal="right"/>
    </xf>
    <xf numFmtId="0" fontId="13" fillId="3" borderId="8" xfId="0" applyFont="1" applyFill="1" applyBorder="1" applyAlignment="1"/>
    <xf numFmtId="0" fontId="5" fillId="3" borderId="8" xfId="0" applyFont="1" applyFill="1" applyBorder="1" applyAlignment="1">
      <alignment horizontal="right"/>
    </xf>
    <xf numFmtId="0" fontId="13" fillId="6" borderId="8" xfId="0" applyFont="1" applyFill="1" applyBorder="1" applyAlignment="1"/>
    <xf numFmtId="0" fontId="9" fillId="6" borderId="8" xfId="0" applyFont="1" applyFill="1" applyBorder="1" applyAlignment="1"/>
    <xf numFmtId="0" fontId="9" fillId="6" borderId="8" xfId="0" applyFont="1" applyFill="1" applyBorder="1" applyAlignment="1">
      <alignment horizontal="right"/>
    </xf>
    <xf numFmtId="0" fontId="5" fillId="6" borderId="8" xfId="0" applyFont="1" applyFill="1" applyBorder="1" applyAlignment="1">
      <alignment horizontal="right"/>
    </xf>
    <xf numFmtId="0" fontId="9" fillId="5" borderId="8" xfId="0" applyFont="1" applyFill="1" applyBorder="1" applyAlignment="1"/>
    <xf numFmtId="0" fontId="14" fillId="3" borderId="8" xfId="0" applyFont="1" applyFill="1" applyBorder="1" applyAlignment="1"/>
    <xf numFmtId="0" fontId="13" fillId="7" borderId="8" xfId="0" applyFont="1" applyFill="1" applyBorder="1" applyAlignment="1"/>
    <xf numFmtId="0" fontId="9" fillId="7" borderId="8" xfId="0" applyFont="1" applyFill="1" applyBorder="1" applyAlignment="1"/>
    <xf numFmtId="0" fontId="5" fillId="7" borderId="8" xfId="0" applyFont="1" applyFill="1" applyBorder="1" applyAlignment="1">
      <alignment horizontal="right"/>
    </xf>
    <xf numFmtId="0" fontId="15" fillId="7" borderId="8" xfId="0" applyFont="1" applyFill="1" applyBorder="1" applyAlignment="1">
      <alignment horizontal="right"/>
    </xf>
    <xf numFmtId="0" fontId="6" fillId="8" borderId="8" xfId="0" applyFont="1" applyFill="1" applyBorder="1" applyAlignment="1"/>
    <xf numFmtId="0" fontId="16" fillId="8" borderId="8" xfId="0" applyFont="1" applyFill="1" applyBorder="1" applyAlignment="1"/>
    <xf numFmtId="0" fontId="6" fillId="9" borderId="8" xfId="0" applyFont="1" applyFill="1" applyBorder="1" applyAlignment="1"/>
    <xf numFmtId="0" fontId="16" fillId="9" borderId="8" xfId="0" applyFont="1" applyFill="1" applyBorder="1" applyAlignment="1"/>
    <xf numFmtId="0" fontId="17" fillId="9" borderId="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tabSelected="1" workbookViewId="0">
      <selection activeCell="F1" sqref="F1"/>
    </sheetView>
  </sheetViews>
  <sheetFormatPr baseColWidth="10" defaultColWidth="12.6640625" defaultRowHeight="15.75" customHeight="1" x14ac:dyDescent="0.25"/>
  <cols>
    <col min="1" max="1" width="20.21875" customWidth="1"/>
    <col min="2" max="2" width="10.77734375" customWidth="1"/>
    <col min="3" max="3" width="15.6640625" customWidth="1"/>
    <col min="4" max="4" width="13.6640625" customWidth="1"/>
    <col min="6" max="6" width="18.109375" customWidth="1"/>
    <col min="7" max="7" width="21.109375" customWidth="1"/>
  </cols>
  <sheetData>
    <row r="1" spans="1:9" ht="21" x14ac:dyDescent="0.4">
      <c r="A1" s="90" t="s">
        <v>0</v>
      </c>
      <c r="B1" s="91"/>
      <c r="C1" s="91"/>
      <c r="D1" s="91"/>
      <c r="E1" s="91"/>
      <c r="F1" s="1"/>
      <c r="G1" s="1"/>
      <c r="H1" s="1"/>
      <c r="I1" s="1"/>
    </row>
    <row r="2" spans="1:9" ht="15.6" x14ac:dyDescent="0.3">
      <c r="A2" s="101" t="s">
        <v>1</v>
      </c>
      <c r="B2" s="102" t="s">
        <v>2</v>
      </c>
      <c r="C2" s="101" t="s">
        <v>3</v>
      </c>
      <c r="D2" s="101" t="s">
        <v>4</v>
      </c>
      <c r="E2" s="101" t="s">
        <v>5</v>
      </c>
      <c r="F2" s="1"/>
      <c r="G2" s="1"/>
      <c r="H2" s="1"/>
      <c r="I2" s="1"/>
    </row>
    <row r="3" spans="1:9" ht="16.5" customHeight="1" x14ac:dyDescent="0.3">
      <c r="A3" s="103" t="s">
        <v>6</v>
      </c>
      <c r="B3" s="104"/>
      <c r="C3" s="104"/>
      <c r="D3" s="104"/>
      <c r="E3" s="104"/>
      <c r="F3" s="1"/>
      <c r="G3" s="2" t="s">
        <v>7</v>
      </c>
      <c r="H3" s="1"/>
      <c r="I3" s="1"/>
    </row>
    <row r="4" spans="1:9" ht="15.6" x14ac:dyDescent="0.3">
      <c r="A4" s="105" t="s">
        <v>8</v>
      </c>
      <c r="B4" s="106">
        <v>3</v>
      </c>
      <c r="C4" s="106">
        <v>2000</v>
      </c>
      <c r="D4" s="107">
        <f t="shared" ref="D4:D7" si="0">B4*C4</f>
        <v>6000</v>
      </c>
      <c r="E4" s="107">
        <f t="shared" ref="E4:E7" si="1">D4*(1+$G$4)</f>
        <v>6899.9999999999991</v>
      </c>
      <c r="F4" s="1"/>
      <c r="G4" s="3">
        <v>0.15</v>
      </c>
      <c r="H4" s="4"/>
      <c r="I4" s="4"/>
    </row>
    <row r="5" spans="1:9" ht="15.6" x14ac:dyDescent="0.3">
      <c r="A5" s="105" t="s">
        <v>9</v>
      </c>
      <c r="B5" s="108">
        <v>2</v>
      </c>
      <c r="C5" s="108">
        <v>500</v>
      </c>
      <c r="D5" s="107">
        <f t="shared" si="0"/>
        <v>1000</v>
      </c>
      <c r="E5" s="107">
        <f t="shared" si="1"/>
        <v>1150</v>
      </c>
      <c r="F5" s="1"/>
      <c r="G5" s="5"/>
      <c r="H5" s="5"/>
      <c r="I5" s="4"/>
    </row>
    <row r="6" spans="1:9" ht="15.6" x14ac:dyDescent="0.3">
      <c r="A6" s="105" t="s">
        <v>10</v>
      </c>
      <c r="B6" s="108">
        <v>5</v>
      </c>
      <c r="C6" s="108">
        <v>2500</v>
      </c>
      <c r="D6" s="107">
        <f t="shared" si="0"/>
        <v>12500</v>
      </c>
      <c r="E6" s="107">
        <f t="shared" si="1"/>
        <v>14374.999999999998</v>
      </c>
      <c r="F6" s="1"/>
      <c r="G6" s="4"/>
      <c r="H6" s="4"/>
      <c r="I6" s="4"/>
    </row>
    <row r="7" spans="1:9" ht="15.6" x14ac:dyDescent="0.3">
      <c r="A7" s="105" t="s">
        <v>11</v>
      </c>
      <c r="B7" s="108">
        <v>8</v>
      </c>
      <c r="C7" s="108">
        <v>50</v>
      </c>
      <c r="D7" s="107">
        <f t="shared" si="0"/>
        <v>400</v>
      </c>
      <c r="E7" s="107">
        <f t="shared" si="1"/>
        <v>459.99999999999994</v>
      </c>
      <c r="F7" s="1"/>
      <c r="G7" s="2" t="s">
        <v>12</v>
      </c>
      <c r="H7" s="6"/>
      <c r="I7" s="4"/>
    </row>
    <row r="8" spans="1:9" ht="15.6" x14ac:dyDescent="0.3">
      <c r="A8" s="109" t="s">
        <v>13</v>
      </c>
      <c r="B8" s="108"/>
      <c r="C8" s="108"/>
      <c r="D8" s="110">
        <f t="shared" ref="D8:E8" si="2">SUM(D4:D7)</f>
        <v>19900</v>
      </c>
      <c r="E8" s="110">
        <f t="shared" si="2"/>
        <v>22884.999999999996</v>
      </c>
      <c r="F8" s="1"/>
      <c r="G8" s="3">
        <v>0.1</v>
      </c>
      <c r="H8" s="4"/>
      <c r="I8" s="4"/>
    </row>
    <row r="9" spans="1:9" ht="6.75" customHeight="1" x14ac:dyDescent="0.3">
      <c r="A9" s="111"/>
      <c r="B9" s="112"/>
      <c r="C9" s="112"/>
      <c r="D9" s="113"/>
      <c r="E9" s="114"/>
      <c r="F9" s="1"/>
      <c r="G9" s="1"/>
      <c r="H9" s="1"/>
      <c r="I9" s="1"/>
    </row>
    <row r="10" spans="1:9" ht="15.75" customHeight="1" x14ac:dyDescent="0.3">
      <c r="A10" s="103" t="s">
        <v>14</v>
      </c>
      <c r="B10" s="115"/>
      <c r="C10" s="115"/>
      <c r="D10" s="115"/>
      <c r="E10" s="115"/>
      <c r="F10" s="1"/>
      <c r="G10" s="1"/>
      <c r="H10" s="1"/>
      <c r="I10" s="1"/>
    </row>
    <row r="11" spans="1:9" ht="13.8" x14ac:dyDescent="0.3">
      <c r="A11" s="105" t="s">
        <v>15</v>
      </c>
      <c r="B11" s="106">
        <v>100</v>
      </c>
      <c r="C11" s="106">
        <v>2</v>
      </c>
      <c r="D11" s="107">
        <f t="shared" ref="D11:D12" si="3">B11*C11</f>
        <v>200</v>
      </c>
      <c r="E11" s="107">
        <f t="shared" ref="E11:E12" si="4">D11*(1+$G$4)</f>
        <v>229.99999999999997</v>
      </c>
      <c r="F11" s="1"/>
      <c r="G11" s="1"/>
      <c r="H11" s="1"/>
      <c r="I11" s="1"/>
    </row>
    <row r="12" spans="1:9" ht="13.8" x14ac:dyDescent="0.3">
      <c r="A12" s="116" t="s">
        <v>16</v>
      </c>
      <c r="B12" s="108">
        <v>1</v>
      </c>
      <c r="C12" s="108">
        <v>5000</v>
      </c>
      <c r="D12" s="107">
        <f t="shared" si="3"/>
        <v>5000</v>
      </c>
      <c r="E12" s="107">
        <f t="shared" si="4"/>
        <v>5750</v>
      </c>
      <c r="F12" s="1"/>
      <c r="G12" s="1"/>
      <c r="H12" s="1"/>
      <c r="I12" s="1"/>
    </row>
    <row r="13" spans="1:9" ht="13.8" x14ac:dyDescent="0.3">
      <c r="A13" s="109" t="s">
        <v>13</v>
      </c>
      <c r="B13" s="108"/>
      <c r="C13" s="108"/>
      <c r="D13" s="110">
        <f t="shared" ref="D13:E13" si="5">SUM(D11:D12)</f>
        <v>5200</v>
      </c>
      <c r="E13" s="110">
        <f t="shared" si="5"/>
        <v>5980</v>
      </c>
      <c r="F13" s="1"/>
      <c r="G13" s="1"/>
      <c r="H13" s="1"/>
      <c r="I13" s="1"/>
    </row>
    <row r="14" spans="1:9" ht="23.4" x14ac:dyDescent="0.45">
      <c r="A14" s="117" t="s">
        <v>17</v>
      </c>
      <c r="B14" s="118"/>
      <c r="C14" s="118"/>
      <c r="D14" s="119">
        <f t="shared" ref="D14:E14" si="6">D8+D13</f>
        <v>25100</v>
      </c>
      <c r="E14" s="120">
        <f t="shared" si="6"/>
        <v>28864.999999999996</v>
      </c>
      <c r="F14" s="1"/>
      <c r="G14" s="1"/>
      <c r="H14" s="1"/>
      <c r="I14" s="1"/>
    </row>
    <row r="15" spans="1:9" ht="13.2" x14ac:dyDescent="0.25">
      <c r="A15" s="121" t="s">
        <v>18</v>
      </c>
      <c r="B15" s="122"/>
      <c r="C15" s="122"/>
      <c r="D15" s="122"/>
      <c r="E15" s="122">
        <f>E14*G8</f>
        <v>2886.5</v>
      </c>
      <c r="F15" s="1"/>
      <c r="G15" s="1"/>
      <c r="H15" s="1"/>
      <c r="I15" s="1"/>
    </row>
    <row r="16" spans="1:9" ht="22.8" x14ac:dyDescent="0.4">
      <c r="A16" s="123" t="s">
        <v>19</v>
      </c>
      <c r="B16" s="124"/>
      <c r="C16" s="124"/>
      <c r="D16" s="124"/>
      <c r="E16" s="125">
        <f>SUM(E14:E15)</f>
        <v>31751.499999999996</v>
      </c>
      <c r="F16" s="1"/>
      <c r="G16" s="1"/>
      <c r="H16" s="1"/>
      <c r="I16" s="1"/>
    </row>
    <row r="17" spans="1:9" ht="13.2" x14ac:dyDescent="0.25">
      <c r="A17" s="7"/>
      <c r="B17" s="8"/>
      <c r="C17" s="8"/>
      <c r="D17" s="8"/>
      <c r="E17" s="8"/>
      <c r="F17" s="1"/>
      <c r="G17" s="1"/>
      <c r="H17" s="1"/>
      <c r="I17" s="1"/>
    </row>
    <row r="18" spans="1:9" ht="13.2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ht="13.2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ht="13.2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13.2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ht="13.2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3.2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ht="13.2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3.2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ht="13.2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ht="13.2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ht="13.2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ht="13.2" x14ac:dyDescent="0.25">
      <c r="A29" s="1"/>
      <c r="B29" s="1"/>
      <c r="C29" s="1"/>
      <c r="D29" s="1"/>
      <c r="E29" s="1"/>
      <c r="F29" s="1"/>
      <c r="G29" s="1"/>
      <c r="H29" s="1"/>
      <c r="I29" s="1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1"/>
  <sheetViews>
    <sheetView topLeftCell="A55" workbookViewId="0">
      <selection activeCell="B64" sqref="B64:B73"/>
    </sheetView>
  </sheetViews>
  <sheetFormatPr baseColWidth="10" defaultColWidth="12.6640625" defaultRowHeight="15.75" customHeight="1" x14ac:dyDescent="0.25"/>
  <cols>
    <col min="1" max="1" width="23.33203125" customWidth="1"/>
  </cols>
  <sheetData>
    <row r="1" spans="1:8" ht="15.75" customHeight="1" x14ac:dyDescent="0.4">
      <c r="A1" s="92" t="s">
        <v>0</v>
      </c>
      <c r="B1" s="93"/>
      <c r="C1" s="93"/>
      <c r="D1" s="93"/>
      <c r="E1" s="93"/>
      <c r="F1" s="9"/>
      <c r="G1" s="10"/>
      <c r="H1" s="9"/>
    </row>
    <row r="2" spans="1:8" ht="15.75" customHeight="1" x14ac:dyDescent="0.3">
      <c r="A2" s="11" t="s">
        <v>1</v>
      </c>
      <c r="B2" s="12" t="s">
        <v>2</v>
      </c>
      <c r="C2" s="13" t="s">
        <v>20</v>
      </c>
      <c r="D2" s="13" t="s">
        <v>21</v>
      </c>
      <c r="E2" s="13" t="s">
        <v>22</v>
      </c>
      <c r="F2" s="14"/>
      <c r="G2" s="15" t="s">
        <v>7</v>
      </c>
      <c r="H2" s="4"/>
    </row>
    <row r="3" spans="1:8" ht="15.75" customHeight="1" x14ac:dyDescent="0.3">
      <c r="A3" s="16"/>
      <c r="B3" s="17"/>
      <c r="C3" s="17"/>
      <c r="D3" s="17"/>
      <c r="E3" s="17"/>
      <c r="F3" s="14"/>
      <c r="G3" s="14"/>
      <c r="H3" s="4"/>
    </row>
    <row r="4" spans="1:8" ht="15.75" customHeight="1" x14ac:dyDescent="0.3">
      <c r="A4" s="18" t="s">
        <v>23</v>
      </c>
      <c r="B4" s="19"/>
      <c r="C4" s="19"/>
      <c r="D4" s="19"/>
      <c r="E4" s="19"/>
      <c r="F4" s="20"/>
      <c r="G4" s="21">
        <v>0.2</v>
      </c>
      <c r="H4" s="4"/>
    </row>
    <row r="5" spans="1:8" ht="15.75" customHeight="1" x14ac:dyDescent="0.3">
      <c r="A5" s="22" t="s">
        <v>8</v>
      </c>
      <c r="B5" s="23">
        <v>1</v>
      </c>
      <c r="C5" s="23">
        <v>1068</v>
      </c>
      <c r="D5" s="24">
        <f t="shared" ref="D5:D8" si="0">B5*C5</f>
        <v>1068</v>
      </c>
      <c r="E5" s="24">
        <f t="shared" ref="E5:E8" si="1">D5*(1+$G$4)</f>
        <v>1281.5999999999999</v>
      </c>
      <c r="F5" s="25"/>
      <c r="G5" s="4"/>
      <c r="H5" s="4"/>
    </row>
    <row r="6" spans="1:8" ht="15.75" customHeight="1" x14ac:dyDescent="0.3">
      <c r="A6" s="22" t="s">
        <v>9</v>
      </c>
      <c r="B6" s="23">
        <v>1</v>
      </c>
      <c r="C6" s="23">
        <v>1500</v>
      </c>
      <c r="D6" s="24">
        <f t="shared" si="0"/>
        <v>1500</v>
      </c>
      <c r="E6" s="24">
        <f t="shared" si="1"/>
        <v>1800</v>
      </c>
      <c r="F6" s="25"/>
      <c r="G6" s="4"/>
      <c r="H6" s="4"/>
    </row>
    <row r="7" spans="1:8" ht="15.75" customHeight="1" x14ac:dyDescent="0.3">
      <c r="A7" s="22" t="s">
        <v>24</v>
      </c>
      <c r="B7" s="23">
        <v>2</v>
      </c>
      <c r="C7" s="23">
        <v>259</v>
      </c>
      <c r="D7" s="24">
        <f t="shared" si="0"/>
        <v>518</v>
      </c>
      <c r="E7" s="24">
        <f t="shared" si="1"/>
        <v>621.6</v>
      </c>
      <c r="F7" s="25"/>
      <c r="G7" s="4"/>
      <c r="H7" s="4"/>
    </row>
    <row r="8" spans="1:8" ht="15.75" customHeight="1" x14ac:dyDescent="0.3">
      <c r="A8" s="22" t="s">
        <v>25</v>
      </c>
      <c r="B8" s="23">
        <v>10</v>
      </c>
      <c r="C8" s="23">
        <v>190</v>
      </c>
      <c r="D8" s="24">
        <f t="shared" si="0"/>
        <v>1900</v>
      </c>
      <c r="E8" s="24">
        <f t="shared" si="1"/>
        <v>2280</v>
      </c>
      <c r="F8" s="25"/>
      <c r="G8" s="4"/>
      <c r="H8" s="4"/>
    </row>
    <row r="9" spans="1:8" ht="15.75" customHeight="1" x14ac:dyDescent="0.3">
      <c r="A9" s="26" t="s">
        <v>26</v>
      </c>
      <c r="B9" s="27"/>
      <c r="C9" s="27"/>
      <c r="D9" s="28">
        <f t="shared" ref="D9:E9" si="2">D5+D6+D7+D8</f>
        <v>4986</v>
      </c>
      <c r="E9" s="28">
        <f t="shared" si="2"/>
        <v>5983.2</v>
      </c>
      <c r="F9" s="25"/>
      <c r="G9" s="4"/>
      <c r="H9" s="4"/>
    </row>
    <row r="10" spans="1:8" ht="15.75" customHeight="1" x14ac:dyDescent="0.3">
      <c r="A10" s="29"/>
      <c r="B10" s="30"/>
      <c r="C10" s="30"/>
      <c r="D10" s="31"/>
      <c r="E10" s="31"/>
      <c r="F10" s="25"/>
      <c r="G10" s="4"/>
      <c r="H10" s="4"/>
    </row>
    <row r="11" spans="1:8" ht="15.75" customHeight="1" x14ac:dyDescent="0.3">
      <c r="A11" s="32" t="s">
        <v>27</v>
      </c>
      <c r="B11" s="19"/>
      <c r="C11" s="19"/>
      <c r="D11" s="33"/>
      <c r="E11" s="33"/>
      <c r="F11" s="25"/>
      <c r="G11" s="4"/>
      <c r="H11" s="4"/>
    </row>
    <row r="12" spans="1:8" ht="15.75" customHeight="1" x14ac:dyDescent="0.3">
      <c r="A12" s="34" t="s">
        <v>27</v>
      </c>
      <c r="B12" s="23">
        <v>2</v>
      </c>
      <c r="C12" s="23">
        <v>144</v>
      </c>
      <c r="D12" s="24">
        <f t="shared" ref="D12:D13" si="3">B12*C12</f>
        <v>288</v>
      </c>
      <c r="E12" s="24">
        <f t="shared" ref="E12:E13" si="4">D12*(1+$G$4)</f>
        <v>345.59999999999997</v>
      </c>
      <c r="F12" s="25"/>
      <c r="G12" s="4"/>
      <c r="H12" s="4"/>
    </row>
    <row r="13" spans="1:8" ht="15.75" customHeight="1" x14ac:dyDescent="0.3">
      <c r="A13" s="34" t="s">
        <v>28</v>
      </c>
      <c r="B13" s="23">
        <v>2</v>
      </c>
      <c r="C13" s="23">
        <v>18</v>
      </c>
      <c r="D13" s="24">
        <f t="shared" si="3"/>
        <v>36</v>
      </c>
      <c r="E13" s="24">
        <f t="shared" si="4"/>
        <v>43.199999999999996</v>
      </c>
      <c r="F13" s="25"/>
      <c r="G13" s="4"/>
      <c r="H13" s="4"/>
    </row>
    <row r="14" spans="1:8" ht="15.75" customHeight="1" x14ac:dyDescent="0.3">
      <c r="A14" s="35" t="s">
        <v>26</v>
      </c>
      <c r="B14" s="27"/>
      <c r="C14" s="27"/>
      <c r="D14" s="28">
        <f t="shared" ref="D14:E14" si="5">SUM(D12:D13)</f>
        <v>324</v>
      </c>
      <c r="E14" s="28">
        <f t="shared" si="5"/>
        <v>388.79999999999995</v>
      </c>
      <c r="F14" s="25"/>
      <c r="G14" s="4"/>
      <c r="H14" s="4"/>
    </row>
    <row r="15" spans="1:8" ht="15.75" customHeight="1" x14ac:dyDescent="0.3">
      <c r="A15" s="29"/>
      <c r="B15" s="30"/>
      <c r="C15" s="30"/>
      <c r="D15" s="31"/>
      <c r="E15" s="31"/>
      <c r="F15" s="25"/>
      <c r="G15" s="4"/>
      <c r="H15" s="4"/>
    </row>
    <row r="16" spans="1:8" ht="15.75" customHeight="1" x14ac:dyDescent="0.3">
      <c r="A16" s="32" t="s">
        <v>29</v>
      </c>
      <c r="B16" s="19"/>
      <c r="C16" s="19"/>
      <c r="D16" s="33"/>
      <c r="E16" s="33"/>
      <c r="F16" s="25"/>
      <c r="G16" s="4"/>
      <c r="H16" s="4"/>
    </row>
    <row r="17" spans="1:8" ht="15.75" customHeight="1" x14ac:dyDescent="0.3">
      <c r="A17" s="36" t="s">
        <v>15</v>
      </c>
      <c r="B17" s="23">
        <v>160</v>
      </c>
      <c r="C17" s="23">
        <v>2.5</v>
      </c>
      <c r="D17" s="24">
        <f t="shared" ref="D17:D18" si="6">B17*C17</f>
        <v>400</v>
      </c>
      <c r="E17" s="24">
        <f t="shared" ref="E17:E18" si="7">D17*(1+$G$4)</f>
        <v>480</v>
      </c>
      <c r="F17" s="25"/>
      <c r="G17" s="4"/>
      <c r="H17" s="4"/>
    </row>
    <row r="18" spans="1:8" ht="15.75" customHeight="1" x14ac:dyDescent="0.3">
      <c r="A18" s="36" t="s">
        <v>30</v>
      </c>
      <c r="B18" s="23">
        <v>1</v>
      </c>
      <c r="C18" s="23">
        <v>500</v>
      </c>
      <c r="D18" s="24">
        <f t="shared" si="6"/>
        <v>500</v>
      </c>
      <c r="E18" s="24">
        <f t="shared" si="7"/>
        <v>600</v>
      </c>
      <c r="F18" s="25"/>
      <c r="G18" s="4"/>
      <c r="H18" s="4"/>
    </row>
    <row r="19" spans="1:8" ht="15.75" customHeight="1" x14ac:dyDescent="0.3">
      <c r="A19" s="35" t="s">
        <v>26</v>
      </c>
      <c r="B19" s="27"/>
      <c r="C19" s="27"/>
      <c r="D19" s="28">
        <f t="shared" ref="D19:E19" si="8">D17+D18</f>
        <v>900</v>
      </c>
      <c r="E19" s="28">
        <f t="shared" si="8"/>
        <v>1080</v>
      </c>
      <c r="F19" s="25"/>
      <c r="G19" s="4"/>
      <c r="H19" s="4"/>
    </row>
    <row r="20" spans="1:8" ht="15.75" customHeight="1" x14ac:dyDescent="0.3">
      <c r="A20" s="29"/>
      <c r="B20" s="30"/>
      <c r="C20" s="30"/>
      <c r="D20" s="31"/>
      <c r="E20" s="31"/>
      <c r="F20" s="25"/>
      <c r="G20" s="4"/>
      <c r="H20" s="4"/>
    </row>
    <row r="21" spans="1:8" ht="15.75" customHeight="1" x14ac:dyDescent="0.3">
      <c r="A21" s="32" t="s">
        <v>31</v>
      </c>
      <c r="B21" s="19"/>
      <c r="C21" s="19"/>
      <c r="D21" s="33"/>
      <c r="E21" s="33"/>
      <c r="F21" s="25"/>
      <c r="G21" s="4"/>
      <c r="H21" s="4"/>
    </row>
    <row r="22" spans="1:8" ht="15.75" customHeight="1" x14ac:dyDescent="0.3">
      <c r="A22" s="34" t="s">
        <v>32</v>
      </c>
      <c r="B22" s="23">
        <v>1</v>
      </c>
      <c r="C22" s="23">
        <v>3450</v>
      </c>
      <c r="D22" s="24">
        <f t="shared" ref="D22:D23" si="9">B22*C22</f>
        <v>3450</v>
      </c>
      <c r="E22" s="24">
        <f t="shared" ref="E22:E23" si="10">D22*(1+$G$4)</f>
        <v>4140</v>
      </c>
      <c r="F22" s="25"/>
      <c r="G22" s="4"/>
      <c r="H22" s="4"/>
    </row>
    <row r="23" spans="1:8" ht="15.75" customHeight="1" x14ac:dyDescent="0.3">
      <c r="A23" s="34" t="s">
        <v>33</v>
      </c>
      <c r="B23" s="23">
        <v>1</v>
      </c>
      <c r="C23" s="23">
        <v>450</v>
      </c>
      <c r="D23" s="24">
        <f t="shared" si="9"/>
        <v>450</v>
      </c>
      <c r="E23" s="24">
        <f t="shared" si="10"/>
        <v>540</v>
      </c>
      <c r="F23" s="25"/>
      <c r="G23" s="4"/>
      <c r="H23" s="4"/>
    </row>
    <row r="24" spans="1:8" ht="15.75" customHeight="1" x14ac:dyDescent="0.3">
      <c r="A24" s="35" t="s">
        <v>26</v>
      </c>
      <c r="B24" s="37"/>
      <c r="C24" s="37"/>
      <c r="D24" s="28">
        <f t="shared" ref="D24:E24" si="11">D22+D23</f>
        <v>3900</v>
      </c>
      <c r="E24" s="28">
        <f t="shared" si="11"/>
        <v>4680</v>
      </c>
      <c r="F24" s="25"/>
      <c r="G24" s="4"/>
      <c r="H24" s="4"/>
    </row>
    <row r="25" spans="1:8" ht="15.75" customHeight="1" x14ac:dyDescent="0.3">
      <c r="A25" s="29"/>
      <c r="B25" s="30"/>
      <c r="C25" s="30"/>
      <c r="D25" s="38" t="s">
        <v>34</v>
      </c>
      <c r="E25" s="31"/>
      <c r="F25" s="25"/>
      <c r="G25" s="4"/>
      <c r="H25" s="4"/>
    </row>
    <row r="26" spans="1:8" ht="15.75" customHeight="1" x14ac:dyDescent="0.3">
      <c r="A26" s="32" t="s">
        <v>35</v>
      </c>
      <c r="B26" s="19"/>
      <c r="C26" s="19"/>
      <c r="D26" s="33"/>
      <c r="E26" s="33"/>
      <c r="F26" s="25"/>
      <c r="G26" s="4"/>
      <c r="H26" s="4"/>
    </row>
    <row r="27" spans="1:8" ht="15.75" customHeight="1" x14ac:dyDescent="0.3">
      <c r="A27" s="36" t="s">
        <v>36</v>
      </c>
      <c r="B27" s="23">
        <v>2</v>
      </c>
      <c r="C27" s="23">
        <v>1500</v>
      </c>
      <c r="D27" s="24">
        <f t="shared" ref="D27:D28" si="12">B27*C27</f>
        <v>3000</v>
      </c>
      <c r="E27" s="24">
        <f t="shared" ref="E27:E28" si="13">D27*(1+$G$4)</f>
        <v>3600</v>
      </c>
      <c r="F27" s="25"/>
      <c r="G27" s="4"/>
      <c r="H27" s="4"/>
    </row>
    <row r="28" spans="1:8" ht="15.6" x14ac:dyDescent="0.3">
      <c r="A28" s="34" t="s">
        <v>37</v>
      </c>
      <c r="B28" s="23">
        <v>20</v>
      </c>
      <c r="C28" s="23">
        <v>15</v>
      </c>
      <c r="D28" s="24">
        <f t="shared" si="12"/>
        <v>300</v>
      </c>
      <c r="E28" s="24">
        <f t="shared" si="13"/>
        <v>360</v>
      </c>
      <c r="F28" s="25"/>
      <c r="G28" s="4"/>
      <c r="H28" s="4"/>
    </row>
    <row r="29" spans="1:8" ht="15.6" x14ac:dyDescent="0.3">
      <c r="A29" s="35" t="s">
        <v>26</v>
      </c>
      <c r="B29" s="27"/>
      <c r="C29" s="27"/>
      <c r="D29" s="28">
        <f t="shared" ref="D29:E29" si="14">D27+D28</f>
        <v>3300</v>
      </c>
      <c r="E29" s="28">
        <f t="shared" si="14"/>
        <v>3960</v>
      </c>
      <c r="F29" s="25"/>
      <c r="G29" s="4"/>
      <c r="H29" s="4"/>
    </row>
    <row r="30" spans="1:8" ht="15.6" x14ac:dyDescent="0.3">
      <c r="A30" s="29"/>
      <c r="B30" s="30"/>
      <c r="C30" s="30"/>
      <c r="D30" s="31"/>
      <c r="E30" s="31"/>
      <c r="F30" s="25"/>
      <c r="G30" s="4"/>
      <c r="H30" s="4"/>
    </row>
    <row r="31" spans="1:8" ht="15.6" x14ac:dyDescent="0.3">
      <c r="A31" s="32" t="s">
        <v>38</v>
      </c>
      <c r="B31" s="19"/>
      <c r="C31" s="19"/>
      <c r="D31" s="33"/>
      <c r="E31" s="33"/>
      <c r="F31" s="25"/>
      <c r="G31" s="4"/>
      <c r="H31" s="4"/>
    </row>
    <row r="32" spans="1:8" ht="15.6" x14ac:dyDescent="0.3">
      <c r="A32" s="34" t="s">
        <v>39</v>
      </c>
      <c r="B32" s="23">
        <v>1</v>
      </c>
      <c r="C32" s="39">
        <v>5294.62</v>
      </c>
      <c r="D32" s="24">
        <f t="shared" ref="D32:D44" si="15">B32*C32</f>
        <v>5294.62</v>
      </c>
      <c r="E32" s="24">
        <f t="shared" ref="E32:E44" si="16">D32*(1+$G$4)</f>
        <v>6353.5439999999999</v>
      </c>
      <c r="F32" s="25"/>
      <c r="G32" s="4"/>
      <c r="H32" s="4"/>
    </row>
    <row r="33" spans="1:8" ht="15.6" x14ac:dyDescent="0.3">
      <c r="A33" s="34" t="s">
        <v>40</v>
      </c>
      <c r="B33" s="23">
        <v>1</v>
      </c>
      <c r="C33" s="39">
        <v>600</v>
      </c>
      <c r="D33" s="24">
        <f t="shared" si="15"/>
        <v>600</v>
      </c>
      <c r="E33" s="24">
        <f t="shared" si="16"/>
        <v>720</v>
      </c>
      <c r="F33" s="25"/>
      <c r="G33" s="4"/>
      <c r="H33" s="4"/>
    </row>
    <row r="34" spans="1:8" ht="15.6" x14ac:dyDescent="0.3">
      <c r="A34" s="34" t="s">
        <v>41</v>
      </c>
      <c r="B34" s="23">
        <v>1</v>
      </c>
      <c r="C34" s="39">
        <v>350</v>
      </c>
      <c r="D34" s="24">
        <f t="shared" si="15"/>
        <v>350</v>
      </c>
      <c r="E34" s="24">
        <f t="shared" si="16"/>
        <v>420</v>
      </c>
      <c r="F34" s="25"/>
      <c r="G34" s="4"/>
      <c r="H34" s="4"/>
    </row>
    <row r="35" spans="1:8" ht="15.6" x14ac:dyDescent="0.3">
      <c r="A35" s="34" t="s">
        <v>42</v>
      </c>
      <c r="B35" s="23">
        <v>1</v>
      </c>
      <c r="C35" s="39">
        <v>2250</v>
      </c>
      <c r="D35" s="24">
        <f t="shared" si="15"/>
        <v>2250</v>
      </c>
      <c r="E35" s="24">
        <f t="shared" si="16"/>
        <v>2700</v>
      </c>
      <c r="F35" s="25"/>
      <c r="G35" s="4"/>
      <c r="H35" s="4"/>
    </row>
    <row r="36" spans="1:8" ht="15.6" x14ac:dyDescent="0.3">
      <c r="A36" s="36" t="s">
        <v>43</v>
      </c>
      <c r="B36" s="23">
        <v>10</v>
      </c>
      <c r="C36" s="39">
        <v>30</v>
      </c>
      <c r="D36" s="24">
        <f t="shared" si="15"/>
        <v>300</v>
      </c>
      <c r="E36" s="24">
        <f t="shared" si="16"/>
        <v>360</v>
      </c>
      <c r="F36" s="25"/>
      <c r="G36" s="4"/>
      <c r="H36" s="4"/>
    </row>
    <row r="37" spans="1:8" ht="15.6" x14ac:dyDescent="0.3">
      <c r="A37" s="34" t="s">
        <v>44</v>
      </c>
      <c r="B37" s="23">
        <v>1</v>
      </c>
      <c r="C37" s="39">
        <v>250</v>
      </c>
      <c r="D37" s="24">
        <f t="shared" si="15"/>
        <v>250</v>
      </c>
      <c r="E37" s="24">
        <f t="shared" si="16"/>
        <v>300</v>
      </c>
      <c r="F37" s="25"/>
      <c r="G37" s="4"/>
      <c r="H37" s="4"/>
    </row>
    <row r="38" spans="1:8" ht="15.6" x14ac:dyDescent="0.3">
      <c r="A38" s="34" t="s">
        <v>45</v>
      </c>
      <c r="B38" s="23">
        <v>1</v>
      </c>
      <c r="C38" s="39">
        <v>99</v>
      </c>
      <c r="D38" s="24">
        <f t="shared" si="15"/>
        <v>99</v>
      </c>
      <c r="E38" s="24">
        <f t="shared" si="16"/>
        <v>118.8</v>
      </c>
      <c r="F38" s="25"/>
      <c r="G38" s="4"/>
      <c r="H38" s="4"/>
    </row>
    <row r="39" spans="1:8" ht="15.6" x14ac:dyDescent="0.3">
      <c r="A39" s="34" t="s">
        <v>46</v>
      </c>
      <c r="B39" s="23">
        <v>2</v>
      </c>
      <c r="C39" s="39">
        <v>29.99</v>
      </c>
      <c r="D39" s="24">
        <f t="shared" si="15"/>
        <v>59.98</v>
      </c>
      <c r="E39" s="24">
        <f t="shared" si="16"/>
        <v>71.975999999999999</v>
      </c>
      <c r="F39" s="25"/>
      <c r="G39" s="4"/>
      <c r="H39" s="4"/>
    </row>
    <row r="40" spans="1:8" ht="15.6" x14ac:dyDescent="0.3">
      <c r="A40" s="34" t="s">
        <v>47</v>
      </c>
      <c r="B40" s="23">
        <v>8</v>
      </c>
      <c r="C40" s="39">
        <v>12.5</v>
      </c>
      <c r="D40" s="24">
        <f t="shared" si="15"/>
        <v>100</v>
      </c>
      <c r="E40" s="24">
        <f t="shared" si="16"/>
        <v>120</v>
      </c>
      <c r="F40" s="25"/>
      <c r="G40" s="4"/>
      <c r="H40" s="4"/>
    </row>
    <row r="41" spans="1:8" ht="15.6" x14ac:dyDescent="0.3">
      <c r="A41" s="40" t="s">
        <v>48</v>
      </c>
      <c r="B41" s="23">
        <v>8</v>
      </c>
      <c r="C41" s="39">
        <v>30</v>
      </c>
      <c r="D41" s="24">
        <f t="shared" si="15"/>
        <v>240</v>
      </c>
      <c r="E41" s="24">
        <f t="shared" si="16"/>
        <v>288</v>
      </c>
      <c r="F41" s="25"/>
      <c r="G41" s="4"/>
      <c r="H41" s="4"/>
    </row>
    <row r="42" spans="1:8" ht="15.6" x14ac:dyDescent="0.3">
      <c r="A42" s="34" t="s">
        <v>49</v>
      </c>
      <c r="B42" s="23">
        <v>1</v>
      </c>
      <c r="C42" s="39">
        <v>1130</v>
      </c>
      <c r="D42" s="24">
        <f t="shared" si="15"/>
        <v>1130</v>
      </c>
      <c r="E42" s="24">
        <f t="shared" si="16"/>
        <v>1356</v>
      </c>
      <c r="F42" s="25"/>
      <c r="G42" s="4"/>
      <c r="H42" s="4"/>
    </row>
    <row r="43" spans="1:8" ht="15.6" x14ac:dyDescent="0.3">
      <c r="A43" s="34" t="s">
        <v>50</v>
      </c>
      <c r="B43" s="23">
        <v>2</v>
      </c>
      <c r="C43" s="39">
        <v>195</v>
      </c>
      <c r="D43" s="24">
        <f t="shared" si="15"/>
        <v>390</v>
      </c>
      <c r="E43" s="24">
        <f t="shared" si="16"/>
        <v>468</v>
      </c>
      <c r="F43" s="25"/>
      <c r="G43" s="4"/>
      <c r="H43" s="4"/>
    </row>
    <row r="44" spans="1:8" ht="15.6" x14ac:dyDescent="0.3">
      <c r="A44" s="34" t="s">
        <v>51</v>
      </c>
      <c r="B44" s="23">
        <v>30</v>
      </c>
      <c r="C44" s="39">
        <v>35</v>
      </c>
      <c r="D44" s="24">
        <f t="shared" si="15"/>
        <v>1050</v>
      </c>
      <c r="E44" s="24">
        <f t="shared" si="16"/>
        <v>1260</v>
      </c>
      <c r="F44" s="25"/>
      <c r="G44" s="4"/>
      <c r="H44" s="4"/>
    </row>
    <row r="45" spans="1:8" ht="15.6" x14ac:dyDescent="0.3">
      <c r="A45" s="35" t="s">
        <v>26</v>
      </c>
      <c r="B45" s="27"/>
      <c r="C45" s="27"/>
      <c r="D45" s="28">
        <f t="shared" ref="D45:E45" si="17">SUM(D32:D44)</f>
        <v>12113.599999999999</v>
      </c>
      <c r="E45" s="28">
        <f t="shared" si="17"/>
        <v>14536.32</v>
      </c>
      <c r="F45" s="25"/>
      <c r="G45" s="4"/>
      <c r="H45" s="4"/>
    </row>
    <row r="46" spans="1:8" ht="15.6" x14ac:dyDescent="0.3">
      <c r="A46" s="29"/>
      <c r="B46" s="30"/>
      <c r="C46" s="30"/>
      <c r="D46" s="31"/>
      <c r="E46" s="31"/>
      <c r="F46" s="25"/>
      <c r="G46" s="4"/>
      <c r="H46" s="4"/>
    </row>
    <row r="47" spans="1:8" ht="15.6" x14ac:dyDescent="0.3">
      <c r="A47" s="32" t="s">
        <v>52</v>
      </c>
      <c r="B47" s="19"/>
      <c r="C47" s="19"/>
      <c r="D47" s="33"/>
      <c r="E47" s="33"/>
      <c r="F47" s="25"/>
      <c r="G47" s="4"/>
      <c r="H47" s="4"/>
    </row>
    <row r="48" spans="1:8" ht="15.6" x14ac:dyDescent="0.3">
      <c r="A48" s="36" t="s">
        <v>53</v>
      </c>
      <c r="B48" s="23">
        <v>1</v>
      </c>
      <c r="C48" s="39">
        <v>1423.33</v>
      </c>
      <c r="D48" s="24">
        <f t="shared" ref="D48:D59" si="18">B48*C48</f>
        <v>1423.33</v>
      </c>
      <c r="E48" s="24">
        <f t="shared" ref="E48:E59" si="19">D48*(1+$G$4)</f>
        <v>1707.9959999999999</v>
      </c>
      <c r="F48" s="25"/>
      <c r="G48" s="4"/>
      <c r="H48" s="4"/>
    </row>
    <row r="49" spans="1:8" ht="15.6" x14ac:dyDescent="0.3">
      <c r="A49" s="36" t="s">
        <v>54</v>
      </c>
      <c r="B49" s="23">
        <v>2</v>
      </c>
      <c r="C49" s="39">
        <v>120</v>
      </c>
      <c r="D49" s="24">
        <f t="shared" si="18"/>
        <v>240</v>
      </c>
      <c r="E49" s="24">
        <f t="shared" si="19"/>
        <v>288</v>
      </c>
      <c r="F49" s="25"/>
      <c r="G49" s="4"/>
      <c r="H49" s="4"/>
    </row>
    <row r="50" spans="1:8" ht="15.6" x14ac:dyDescent="0.3">
      <c r="A50" s="34" t="s">
        <v>55</v>
      </c>
      <c r="B50" s="23">
        <v>1</v>
      </c>
      <c r="C50" s="39">
        <v>458.33</v>
      </c>
      <c r="D50" s="24">
        <f t="shared" si="18"/>
        <v>458.33</v>
      </c>
      <c r="E50" s="24">
        <f t="shared" si="19"/>
        <v>549.99599999999998</v>
      </c>
      <c r="F50" s="25"/>
      <c r="G50" s="4"/>
      <c r="H50" s="4"/>
    </row>
    <row r="51" spans="1:8" ht="15.6" x14ac:dyDescent="0.3">
      <c r="A51" s="36" t="s">
        <v>56</v>
      </c>
      <c r="B51" s="23">
        <v>6</v>
      </c>
      <c r="C51" s="39">
        <v>125</v>
      </c>
      <c r="D51" s="24">
        <f t="shared" si="18"/>
        <v>750</v>
      </c>
      <c r="E51" s="24">
        <f t="shared" si="19"/>
        <v>900</v>
      </c>
      <c r="F51" s="25"/>
      <c r="G51" s="4"/>
      <c r="H51" s="4"/>
    </row>
    <row r="52" spans="1:8" ht="15.6" x14ac:dyDescent="0.3">
      <c r="A52" s="36" t="s">
        <v>57</v>
      </c>
      <c r="B52" s="23">
        <v>35</v>
      </c>
      <c r="C52" s="39">
        <v>15</v>
      </c>
      <c r="D52" s="24">
        <f t="shared" si="18"/>
        <v>525</v>
      </c>
      <c r="E52" s="24">
        <f t="shared" si="19"/>
        <v>630</v>
      </c>
      <c r="F52" s="25"/>
      <c r="G52" s="4"/>
      <c r="H52" s="4"/>
    </row>
    <row r="53" spans="1:8" ht="15.6" x14ac:dyDescent="0.3">
      <c r="A53" s="34" t="s">
        <v>58</v>
      </c>
      <c r="B53" s="23">
        <v>80</v>
      </c>
      <c r="C53" s="39">
        <v>2.25</v>
      </c>
      <c r="D53" s="24">
        <f t="shared" si="18"/>
        <v>180</v>
      </c>
      <c r="E53" s="24">
        <f t="shared" si="19"/>
        <v>216</v>
      </c>
      <c r="F53" s="25"/>
      <c r="G53" s="4"/>
      <c r="H53" s="4"/>
    </row>
    <row r="54" spans="1:8" ht="15.6" x14ac:dyDescent="0.3">
      <c r="A54" s="40" t="s">
        <v>59</v>
      </c>
      <c r="B54" s="23">
        <v>35</v>
      </c>
      <c r="C54" s="39">
        <v>20</v>
      </c>
      <c r="D54" s="24">
        <f t="shared" si="18"/>
        <v>700</v>
      </c>
      <c r="E54" s="24">
        <f t="shared" si="19"/>
        <v>840</v>
      </c>
      <c r="F54" s="25"/>
      <c r="G54" s="4"/>
      <c r="H54" s="4"/>
    </row>
    <row r="55" spans="1:8" ht="15.6" x14ac:dyDescent="0.3">
      <c r="A55" s="36" t="s">
        <v>60</v>
      </c>
      <c r="B55" s="23">
        <v>35</v>
      </c>
      <c r="C55" s="39">
        <v>3</v>
      </c>
      <c r="D55" s="24">
        <f t="shared" si="18"/>
        <v>105</v>
      </c>
      <c r="E55" s="24">
        <f t="shared" si="19"/>
        <v>126</v>
      </c>
      <c r="F55" s="25"/>
      <c r="G55" s="4"/>
      <c r="H55" s="4"/>
    </row>
    <row r="56" spans="1:8" ht="15.6" x14ac:dyDescent="0.3">
      <c r="A56" s="34" t="s">
        <v>61</v>
      </c>
      <c r="B56" s="23">
        <v>8</v>
      </c>
      <c r="C56" s="39">
        <v>27</v>
      </c>
      <c r="D56" s="24">
        <f t="shared" si="18"/>
        <v>216</v>
      </c>
      <c r="E56" s="24">
        <f t="shared" si="19"/>
        <v>259.2</v>
      </c>
      <c r="F56" s="25"/>
      <c r="G56" s="4"/>
      <c r="H56" s="4"/>
    </row>
    <row r="57" spans="1:8" ht="15.6" x14ac:dyDescent="0.3">
      <c r="A57" s="34" t="s">
        <v>62</v>
      </c>
      <c r="B57" s="23">
        <v>1</v>
      </c>
      <c r="C57" s="39">
        <v>366.67</v>
      </c>
      <c r="D57" s="24">
        <f t="shared" si="18"/>
        <v>366.67</v>
      </c>
      <c r="E57" s="24">
        <f t="shared" si="19"/>
        <v>440.00400000000002</v>
      </c>
      <c r="F57" s="25"/>
      <c r="G57" s="4"/>
      <c r="H57" s="4"/>
    </row>
    <row r="58" spans="1:8" ht="15.6" x14ac:dyDescent="0.3">
      <c r="A58" s="36" t="s">
        <v>63</v>
      </c>
      <c r="B58" s="23">
        <v>1</v>
      </c>
      <c r="C58" s="39">
        <v>2500</v>
      </c>
      <c r="D58" s="24">
        <f t="shared" si="18"/>
        <v>2500</v>
      </c>
      <c r="E58" s="24">
        <f t="shared" si="19"/>
        <v>3000</v>
      </c>
      <c r="F58" s="25"/>
      <c r="G58" s="4"/>
      <c r="H58" s="4"/>
    </row>
    <row r="59" spans="1:8" ht="15.6" x14ac:dyDescent="0.3">
      <c r="A59" s="36" t="s">
        <v>64</v>
      </c>
      <c r="B59" s="23">
        <v>75</v>
      </c>
      <c r="C59" s="39">
        <v>40</v>
      </c>
      <c r="D59" s="24">
        <f t="shared" si="18"/>
        <v>3000</v>
      </c>
      <c r="E59" s="24">
        <f t="shared" si="19"/>
        <v>3600</v>
      </c>
      <c r="F59" s="25"/>
      <c r="G59" s="4"/>
      <c r="H59" s="4"/>
    </row>
    <row r="60" spans="1:8" ht="15.6" x14ac:dyDescent="0.3">
      <c r="A60" s="35" t="s">
        <v>26</v>
      </c>
      <c r="B60" s="37"/>
      <c r="C60" s="37"/>
      <c r="D60" s="28">
        <f t="shared" ref="D60:E60" si="20">SUM(D48:D59)</f>
        <v>10464.33</v>
      </c>
      <c r="E60" s="28">
        <f t="shared" si="20"/>
        <v>12557.196</v>
      </c>
      <c r="F60" s="25"/>
      <c r="G60" s="4"/>
      <c r="H60" s="4"/>
    </row>
    <row r="61" spans="1:8" ht="15.6" x14ac:dyDescent="0.3">
      <c r="A61" s="29"/>
      <c r="B61" s="30"/>
      <c r="C61" s="30"/>
      <c r="D61" s="31"/>
      <c r="E61" s="31"/>
      <c r="F61" s="25"/>
      <c r="G61" s="4"/>
      <c r="H61" s="4"/>
    </row>
    <row r="62" spans="1:8" ht="15.6" x14ac:dyDescent="0.3">
      <c r="A62" s="32" t="s">
        <v>65</v>
      </c>
      <c r="B62" s="19"/>
      <c r="C62" s="19"/>
      <c r="D62" s="41" t="s">
        <v>34</v>
      </c>
      <c r="E62" s="33"/>
      <c r="F62" s="25"/>
      <c r="G62" s="4"/>
      <c r="H62" s="4"/>
    </row>
    <row r="63" spans="1:8" ht="15.6" x14ac:dyDescent="0.3">
      <c r="A63" s="36" t="s">
        <v>66</v>
      </c>
      <c r="B63" s="23">
        <v>1</v>
      </c>
      <c r="C63" s="39">
        <v>1000</v>
      </c>
      <c r="D63" s="24">
        <f t="shared" ref="D63:D70" si="21">B63*C63</f>
        <v>1000</v>
      </c>
      <c r="E63" s="24">
        <f t="shared" ref="E63:E70" si="22">D63*(1+$G$4)</f>
        <v>1200</v>
      </c>
      <c r="F63" s="25"/>
      <c r="G63" s="4"/>
      <c r="H63" s="4"/>
    </row>
    <row r="64" spans="1:8" ht="15.6" x14ac:dyDescent="0.3">
      <c r="A64" s="36" t="s">
        <v>67</v>
      </c>
      <c r="B64" s="23">
        <v>1</v>
      </c>
      <c r="C64" s="39">
        <v>3607.5</v>
      </c>
      <c r="D64" s="24">
        <f t="shared" si="21"/>
        <v>3607.5</v>
      </c>
      <c r="E64" s="24">
        <f t="shared" si="22"/>
        <v>4329</v>
      </c>
      <c r="F64" s="25"/>
      <c r="G64" s="4"/>
      <c r="H64" s="4"/>
    </row>
    <row r="65" spans="1:8" ht="15.6" x14ac:dyDescent="0.3">
      <c r="A65" s="34" t="s">
        <v>68</v>
      </c>
      <c r="B65" s="23">
        <v>1</v>
      </c>
      <c r="C65" s="39">
        <v>750</v>
      </c>
      <c r="D65" s="24">
        <f t="shared" si="21"/>
        <v>750</v>
      </c>
      <c r="E65" s="24">
        <f t="shared" si="22"/>
        <v>900</v>
      </c>
      <c r="F65" s="25"/>
      <c r="G65" s="4"/>
      <c r="H65" s="4"/>
    </row>
    <row r="66" spans="1:8" ht="15.6" x14ac:dyDescent="0.3">
      <c r="A66" s="34" t="s">
        <v>69</v>
      </c>
      <c r="B66" s="23">
        <v>1</v>
      </c>
      <c r="C66" s="39">
        <v>650</v>
      </c>
      <c r="D66" s="24">
        <f t="shared" si="21"/>
        <v>650</v>
      </c>
      <c r="E66" s="24">
        <f t="shared" si="22"/>
        <v>780</v>
      </c>
      <c r="F66" s="25"/>
      <c r="G66" s="4"/>
      <c r="H66" s="4"/>
    </row>
    <row r="67" spans="1:8" ht="15.6" x14ac:dyDescent="0.3">
      <c r="A67" s="34" t="s">
        <v>70</v>
      </c>
      <c r="B67" s="23">
        <v>1</v>
      </c>
      <c r="C67" s="39">
        <v>400</v>
      </c>
      <c r="D67" s="24">
        <f t="shared" si="21"/>
        <v>400</v>
      </c>
      <c r="E67" s="24">
        <f t="shared" si="22"/>
        <v>480</v>
      </c>
      <c r="F67" s="25"/>
      <c r="G67" s="4"/>
      <c r="H67" s="4"/>
    </row>
    <row r="68" spans="1:8" ht="15.6" x14ac:dyDescent="0.3">
      <c r="A68" s="34" t="s">
        <v>71</v>
      </c>
      <c r="B68" s="23">
        <v>1</v>
      </c>
      <c r="C68" s="39">
        <v>3445</v>
      </c>
      <c r="D68" s="24">
        <f t="shared" si="21"/>
        <v>3445</v>
      </c>
      <c r="E68" s="24">
        <f t="shared" si="22"/>
        <v>4134</v>
      </c>
      <c r="F68" s="25"/>
      <c r="G68" s="4"/>
      <c r="H68" s="4"/>
    </row>
    <row r="69" spans="1:8" ht="15.6" x14ac:dyDescent="0.3">
      <c r="A69" s="34" t="s">
        <v>72</v>
      </c>
      <c r="B69" s="23">
        <v>1</v>
      </c>
      <c r="C69" s="39">
        <v>2520</v>
      </c>
      <c r="D69" s="24">
        <f t="shared" si="21"/>
        <v>2520</v>
      </c>
      <c r="E69" s="24">
        <f t="shared" si="22"/>
        <v>3024</v>
      </c>
      <c r="F69" s="25"/>
      <c r="G69" s="4"/>
      <c r="H69" s="4"/>
    </row>
    <row r="70" spans="1:8" ht="15.6" x14ac:dyDescent="0.3">
      <c r="A70" s="36" t="s">
        <v>73</v>
      </c>
      <c r="B70" s="23">
        <v>5</v>
      </c>
      <c r="C70" s="39">
        <v>105</v>
      </c>
      <c r="D70" s="24">
        <f t="shared" si="21"/>
        <v>525</v>
      </c>
      <c r="E70" s="24">
        <f t="shared" si="22"/>
        <v>630</v>
      </c>
      <c r="F70" s="25"/>
      <c r="G70" s="4"/>
      <c r="H70" s="4"/>
    </row>
    <row r="71" spans="1:8" ht="15.6" x14ac:dyDescent="0.3">
      <c r="A71" s="35" t="s">
        <v>26</v>
      </c>
      <c r="B71" s="27"/>
      <c r="C71" s="27"/>
      <c r="D71" s="28">
        <f t="shared" ref="D71:E71" si="23">SUM(D63:D70)</f>
        <v>12897.5</v>
      </c>
      <c r="E71" s="28">
        <f t="shared" si="23"/>
        <v>15477</v>
      </c>
      <c r="F71" s="25"/>
      <c r="G71" s="4"/>
      <c r="H71" s="4"/>
    </row>
    <row r="72" spans="1:8" ht="15.6" x14ac:dyDescent="0.3">
      <c r="A72" s="29"/>
      <c r="B72" s="30"/>
      <c r="C72" s="30"/>
      <c r="D72" s="31"/>
      <c r="E72" s="31"/>
      <c r="F72" s="25"/>
      <c r="G72" s="4"/>
      <c r="H72" s="4"/>
    </row>
    <row r="73" spans="1:8" ht="15.6" x14ac:dyDescent="0.3">
      <c r="A73" s="42" t="s">
        <v>74</v>
      </c>
      <c r="B73" s="19"/>
      <c r="C73" s="19"/>
      <c r="D73" s="41" t="s">
        <v>34</v>
      </c>
      <c r="E73" s="33"/>
      <c r="F73" s="25"/>
      <c r="G73" s="4"/>
      <c r="H73" s="4"/>
    </row>
    <row r="74" spans="1:8" ht="15.6" x14ac:dyDescent="0.3">
      <c r="A74" s="36" t="s">
        <v>75</v>
      </c>
      <c r="B74" s="23">
        <v>3</v>
      </c>
      <c r="C74" s="39">
        <v>11.49</v>
      </c>
      <c r="D74" s="24">
        <f t="shared" ref="D74:D77" si="24">B74*C74</f>
        <v>34.47</v>
      </c>
      <c r="E74" s="24">
        <f t="shared" ref="E74:E77" si="25">D74*(1+$G$4)</f>
        <v>41.363999999999997</v>
      </c>
      <c r="F74" s="25"/>
      <c r="G74" s="4"/>
      <c r="H74" s="4"/>
    </row>
    <row r="75" spans="1:8" ht="15.6" x14ac:dyDescent="0.3">
      <c r="A75" s="34" t="s">
        <v>76</v>
      </c>
      <c r="B75" s="23">
        <v>10</v>
      </c>
      <c r="C75" s="39">
        <v>15</v>
      </c>
      <c r="D75" s="24">
        <f t="shared" si="24"/>
        <v>150</v>
      </c>
      <c r="E75" s="24">
        <f t="shared" si="25"/>
        <v>180</v>
      </c>
      <c r="F75" s="25"/>
      <c r="G75" s="4"/>
      <c r="H75" s="4"/>
    </row>
    <row r="76" spans="1:8" ht="15.6" x14ac:dyDescent="0.3">
      <c r="A76" s="34" t="s">
        <v>77</v>
      </c>
      <c r="B76" s="23">
        <v>1</v>
      </c>
      <c r="C76" s="39">
        <v>300</v>
      </c>
      <c r="D76" s="24">
        <f t="shared" si="24"/>
        <v>300</v>
      </c>
      <c r="E76" s="24">
        <f t="shared" si="25"/>
        <v>360</v>
      </c>
      <c r="F76" s="25"/>
      <c r="G76" s="4"/>
      <c r="H76" s="4"/>
    </row>
    <row r="77" spans="1:8" ht="15.6" x14ac:dyDescent="0.3">
      <c r="A77" s="36" t="s">
        <v>78</v>
      </c>
      <c r="B77" s="23">
        <v>8</v>
      </c>
      <c r="C77" s="39">
        <v>30</v>
      </c>
      <c r="D77" s="24">
        <f t="shared" si="24"/>
        <v>240</v>
      </c>
      <c r="E77" s="24">
        <f t="shared" si="25"/>
        <v>288</v>
      </c>
      <c r="F77" s="25"/>
      <c r="G77" s="4"/>
      <c r="H77" s="4"/>
    </row>
    <row r="78" spans="1:8" ht="15.6" x14ac:dyDescent="0.3">
      <c r="A78" s="35" t="s">
        <v>26</v>
      </c>
      <c r="B78" s="27"/>
      <c r="C78" s="27"/>
      <c r="D78" s="28">
        <f t="shared" ref="D78:E78" si="26">SUM(D74:D77)</f>
        <v>724.47</v>
      </c>
      <c r="E78" s="28">
        <f t="shared" si="26"/>
        <v>869.36400000000003</v>
      </c>
      <c r="F78" s="25"/>
      <c r="G78" s="4"/>
      <c r="H78" s="4"/>
    </row>
    <row r="79" spans="1:8" ht="15.6" x14ac:dyDescent="0.3">
      <c r="A79" s="29"/>
      <c r="B79" s="30"/>
      <c r="C79" s="30"/>
      <c r="D79" s="31"/>
      <c r="E79" s="31"/>
      <c r="F79" s="25"/>
      <c r="G79" s="4"/>
      <c r="H79" s="4"/>
    </row>
    <row r="80" spans="1:8" ht="15.6" x14ac:dyDescent="0.3">
      <c r="A80" s="43" t="s">
        <v>79</v>
      </c>
      <c r="B80" s="44"/>
      <c r="C80" s="44"/>
      <c r="D80" s="45">
        <f t="shared" ref="D80:E80" si="27">D9+D14+D19+D24+D29+D45+D60+D71+D78</f>
        <v>49609.9</v>
      </c>
      <c r="E80" s="45">
        <f t="shared" si="27"/>
        <v>59531.880000000005</v>
      </c>
      <c r="F80" s="25"/>
      <c r="G80" s="4"/>
      <c r="H80" s="4"/>
    </row>
    <row r="81" spans="1:8" ht="15.6" x14ac:dyDescent="0.3">
      <c r="A81" s="29"/>
      <c r="B81" s="30"/>
      <c r="C81" s="30"/>
      <c r="D81" s="30"/>
      <c r="E81" s="30"/>
      <c r="F81" s="25"/>
      <c r="G81" s="4"/>
      <c r="H81" s="4"/>
    </row>
    <row r="82" spans="1:8" ht="15.6" x14ac:dyDescent="0.3">
      <c r="A82" s="42" t="s">
        <v>80</v>
      </c>
      <c r="B82" s="19"/>
      <c r="C82" s="19"/>
      <c r="D82" s="19"/>
      <c r="E82" s="19"/>
      <c r="F82" s="25"/>
      <c r="G82" s="4"/>
      <c r="H82" s="4"/>
    </row>
    <row r="83" spans="1:8" ht="15.6" x14ac:dyDescent="0.3">
      <c r="A83" s="36" t="s">
        <v>80</v>
      </c>
      <c r="B83" s="94" t="s">
        <v>81</v>
      </c>
      <c r="C83" s="93"/>
      <c r="D83" s="95"/>
      <c r="E83" s="28">
        <f>F83*E80</f>
        <v>2976.5940000000005</v>
      </c>
      <c r="F83" s="46">
        <v>0.05</v>
      </c>
      <c r="G83" s="4"/>
      <c r="H83" s="4"/>
    </row>
    <row r="84" spans="1:8" ht="15.6" x14ac:dyDescent="0.3">
      <c r="A84" s="47"/>
      <c r="B84" s="27"/>
      <c r="C84" s="27"/>
      <c r="D84" s="27"/>
      <c r="E84" s="27"/>
      <c r="F84" s="25"/>
      <c r="G84" s="4"/>
      <c r="H84" s="4"/>
    </row>
    <row r="85" spans="1:8" ht="15.6" x14ac:dyDescent="0.3">
      <c r="A85" s="48" t="s">
        <v>19</v>
      </c>
      <c r="B85" s="27"/>
      <c r="C85" s="27"/>
      <c r="D85" s="27"/>
      <c r="E85" s="24">
        <f>E80+E83</f>
        <v>62508.474000000002</v>
      </c>
      <c r="F85" s="25"/>
      <c r="G85" s="4"/>
      <c r="H85" s="4"/>
    </row>
    <row r="86" spans="1:8" ht="15.6" x14ac:dyDescent="0.3">
      <c r="A86" s="49"/>
      <c r="B86" s="50"/>
      <c r="C86" s="50"/>
      <c r="D86" s="50"/>
      <c r="E86" s="50"/>
      <c r="F86" s="25"/>
      <c r="G86" s="4"/>
      <c r="H86" s="4"/>
    </row>
    <row r="87" spans="1:8" ht="13.8" x14ac:dyDescent="0.25">
      <c r="A87" s="51"/>
      <c r="B87" s="52"/>
      <c r="C87" s="52"/>
      <c r="D87" s="52"/>
      <c r="E87" s="52"/>
      <c r="F87" s="52"/>
    </row>
    <row r="88" spans="1:8" ht="13.8" x14ac:dyDescent="0.25">
      <c r="A88" s="51"/>
      <c r="B88" s="52"/>
      <c r="C88" s="52"/>
      <c r="D88" s="52"/>
      <c r="E88" s="52"/>
      <c r="F88" s="52"/>
    </row>
    <row r="89" spans="1:8" ht="13.2" x14ac:dyDescent="0.25">
      <c r="A89" s="53"/>
    </row>
    <row r="90" spans="1:8" ht="13.2" x14ac:dyDescent="0.25">
      <c r="A90" s="53"/>
    </row>
    <row r="91" spans="1:8" ht="13.2" x14ac:dyDescent="0.25">
      <c r="A91" s="53"/>
    </row>
  </sheetData>
  <mergeCells count="2">
    <mergeCell ref="A1:E1"/>
    <mergeCell ref="B83:D8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0"/>
  <sheetViews>
    <sheetView workbookViewId="0"/>
  </sheetViews>
  <sheetFormatPr baseColWidth="10" defaultColWidth="12.6640625" defaultRowHeight="15.75" customHeight="1" x14ac:dyDescent="0.25"/>
  <cols>
    <col min="1" max="1" width="22.109375" customWidth="1"/>
    <col min="2" max="2" width="21.88671875" customWidth="1"/>
    <col min="3" max="3" width="13.44140625" customWidth="1"/>
    <col min="4" max="4" width="0.44140625" customWidth="1"/>
    <col min="5" max="5" width="20.77734375" customWidth="1"/>
    <col min="6" max="6" width="9.33203125" customWidth="1"/>
    <col min="7" max="7" width="9.88671875" customWidth="1"/>
    <col min="8" max="8" width="19.88671875" customWidth="1"/>
    <col min="9" max="9" width="2.109375" customWidth="1"/>
  </cols>
  <sheetData>
    <row r="1" spans="1:8" ht="13.2" x14ac:dyDescent="0.25">
      <c r="A1" s="54" t="s">
        <v>82</v>
      </c>
      <c r="B1" s="55" t="s">
        <v>83</v>
      </c>
      <c r="C1" s="55" t="s">
        <v>84</v>
      </c>
      <c r="D1" s="56"/>
      <c r="E1" s="55" t="s">
        <v>85</v>
      </c>
      <c r="F1" s="55" t="s">
        <v>83</v>
      </c>
      <c r="G1" s="57" t="s">
        <v>86</v>
      </c>
      <c r="H1" s="55" t="s">
        <v>84</v>
      </c>
    </row>
    <row r="2" spans="1:8" ht="13.2" x14ac:dyDescent="0.25">
      <c r="A2" s="58" t="s">
        <v>87</v>
      </c>
      <c r="B2" s="59" t="s">
        <v>88</v>
      </c>
      <c r="C2" s="60">
        <v>4000</v>
      </c>
      <c r="D2" s="61"/>
      <c r="E2" s="62" t="s">
        <v>89</v>
      </c>
      <c r="F2" s="63">
        <v>10</v>
      </c>
      <c r="G2" s="63">
        <v>2000</v>
      </c>
      <c r="H2" s="64">
        <f t="shared" ref="H2:H5" si="0">G2*F2</f>
        <v>20000</v>
      </c>
    </row>
    <row r="3" spans="1:8" ht="13.2" x14ac:dyDescent="0.25">
      <c r="A3" s="97" t="s">
        <v>90</v>
      </c>
      <c r="B3" s="59" t="s">
        <v>91</v>
      </c>
      <c r="C3" s="65">
        <v>0</v>
      </c>
      <c r="D3" s="66"/>
      <c r="E3" s="62" t="s">
        <v>92</v>
      </c>
      <c r="F3" s="63">
        <v>20</v>
      </c>
      <c r="G3" s="63">
        <v>2000</v>
      </c>
      <c r="H3" s="64">
        <f t="shared" si="0"/>
        <v>40000</v>
      </c>
    </row>
    <row r="4" spans="1:8" ht="13.2" x14ac:dyDescent="0.25">
      <c r="A4" s="98"/>
      <c r="B4" s="59" t="s">
        <v>93</v>
      </c>
      <c r="C4" s="65">
        <v>0</v>
      </c>
      <c r="D4" s="66"/>
      <c r="E4" s="62" t="s">
        <v>94</v>
      </c>
      <c r="F4" s="63">
        <v>14</v>
      </c>
      <c r="G4" s="63">
        <v>2000</v>
      </c>
      <c r="H4" s="64">
        <f t="shared" si="0"/>
        <v>28000</v>
      </c>
    </row>
    <row r="5" spans="1:8" ht="13.2" x14ac:dyDescent="0.25">
      <c r="A5" s="99"/>
      <c r="B5" s="59" t="s">
        <v>95</v>
      </c>
      <c r="C5" s="67">
        <v>3000</v>
      </c>
      <c r="D5" s="66"/>
      <c r="E5" s="68" t="s">
        <v>96</v>
      </c>
      <c r="F5" s="63">
        <v>20</v>
      </c>
      <c r="G5" s="63">
        <v>2000</v>
      </c>
      <c r="H5" s="64">
        <f t="shared" si="0"/>
        <v>40000</v>
      </c>
    </row>
    <row r="6" spans="1:8" ht="13.2" x14ac:dyDescent="0.25">
      <c r="A6" s="69" t="s">
        <v>97</v>
      </c>
      <c r="B6" s="59" t="s">
        <v>98</v>
      </c>
      <c r="C6" s="65">
        <v>5000</v>
      </c>
      <c r="D6" s="70"/>
      <c r="E6" s="71"/>
      <c r="F6" s="72"/>
      <c r="G6" s="72"/>
      <c r="H6" s="73"/>
    </row>
    <row r="7" spans="1:8" ht="13.2" x14ac:dyDescent="0.25">
      <c r="A7" s="69" t="s">
        <v>99</v>
      </c>
      <c r="B7" s="59" t="s">
        <v>100</v>
      </c>
      <c r="C7" s="65">
        <v>0</v>
      </c>
      <c r="D7" s="70"/>
      <c r="E7" s="74"/>
      <c r="F7" s="72"/>
      <c r="G7" s="72"/>
      <c r="H7" s="73"/>
    </row>
    <row r="8" spans="1:8" ht="13.2" x14ac:dyDescent="0.25">
      <c r="A8" s="97" t="s">
        <v>87</v>
      </c>
      <c r="B8" s="59" t="s">
        <v>101</v>
      </c>
      <c r="C8" s="67">
        <v>500</v>
      </c>
      <c r="D8" s="70"/>
      <c r="E8" s="75"/>
      <c r="F8" s="75"/>
      <c r="G8" s="75"/>
      <c r="H8" s="76"/>
    </row>
    <row r="9" spans="1:8" ht="13.2" x14ac:dyDescent="0.25">
      <c r="A9" s="98"/>
      <c r="B9" s="59" t="s">
        <v>102</v>
      </c>
      <c r="C9" s="65">
        <v>0</v>
      </c>
      <c r="D9" s="70"/>
      <c r="E9" s="75"/>
      <c r="F9" s="75"/>
      <c r="G9" s="75"/>
      <c r="H9" s="75"/>
    </row>
    <row r="10" spans="1:8" ht="13.2" x14ac:dyDescent="0.25">
      <c r="A10" s="99"/>
      <c r="B10" s="59" t="s">
        <v>103</v>
      </c>
      <c r="C10" s="67">
        <v>500</v>
      </c>
      <c r="D10" s="70"/>
      <c r="E10" s="75"/>
      <c r="F10" s="75"/>
      <c r="G10" s="75"/>
      <c r="H10" s="77"/>
    </row>
    <row r="11" spans="1:8" ht="13.2" x14ac:dyDescent="0.25">
      <c r="A11" s="97" t="s">
        <v>104</v>
      </c>
      <c r="B11" s="59" t="s">
        <v>105</v>
      </c>
      <c r="C11" s="67">
        <v>500</v>
      </c>
      <c r="D11" s="70"/>
      <c r="E11" s="75"/>
      <c r="F11" s="78"/>
      <c r="G11" s="75"/>
      <c r="H11" s="78"/>
    </row>
    <row r="12" spans="1:8" ht="13.2" x14ac:dyDescent="0.25">
      <c r="A12" s="98"/>
      <c r="B12" s="59" t="s">
        <v>106</v>
      </c>
      <c r="C12" s="67">
        <v>1000</v>
      </c>
      <c r="D12" s="70"/>
      <c r="E12" s="75"/>
      <c r="F12" s="78"/>
      <c r="G12" s="75"/>
      <c r="H12" s="78"/>
    </row>
    <row r="13" spans="1:8" ht="13.2" x14ac:dyDescent="0.25">
      <c r="A13" s="99"/>
      <c r="B13" s="59" t="s">
        <v>107</v>
      </c>
      <c r="C13" s="67">
        <v>1500</v>
      </c>
      <c r="D13" s="70"/>
      <c r="E13" s="75"/>
      <c r="F13" s="78"/>
      <c r="G13" s="75"/>
      <c r="H13" s="78"/>
    </row>
    <row r="14" spans="1:8" ht="13.2" x14ac:dyDescent="0.25">
      <c r="A14" s="58" t="s">
        <v>108</v>
      </c>
      <c r="B14" s="59"/>
      <c r="C14" s="65">
        <v>8000</v>
      </c>
      <c r="D14" s="70"/>
      <c r="E14" s="75"/>
      <c r="F14" s="78"/>
      <c r="G14" s="75"/>
      <c r="H14" s="78"/>
    </row>
    <row r="15" spans="1:8" ht="28.2" customHeight="1" x14ac:dyDescent="0.25">
      <c r="A15" s="79" t="s">
        <v>109</v>
      </c>
      <c r="B15" s="80"/>
      <c r="C15" s="81">
        <f>SUM(C2:C14)</f>
        <v>24000</v>
      </c>
      <c r="D15" s="81"/>
      <c r="E15" s="79" t="s">
        <v>110</v>
      </c>
      <c r="F15" s="80"/>
      <c r="G15" s="80"/>
      <c r="H15" s="82">
        <f>SUM(H2:H5)</f>
        <v>128000</v>
      </c>
    </row>
    <row r="16" spans="1:8" ht="15.75" customHeight="1" x14ac:dyDescent="0.4">
      <c r="A16" s="100" t="s">
        <v>111</v>
      </c>
      <c r="B16" s="91"/>
      <c r="C16" s="91"/>
      <c r="D16" s="91"/>
      <c r="E16" s="91"/>
      <c r="F16" s="91"/>
      <c r="G16" s="91"/>
      <c r="H16" s="83">
        <f>H15-C15</f>
        <v>104000</v>
      </c>
    </row>
    <row r="20" spans="1:10" ht="13.2" x14ac:dyDescent="0.25">
      <c r="A20" s="75"/>
      <c r="B20" s="78"/>
      <c r="C20" s="78"/>
      <c r="D20" s="78"/>
      <c r="E20" s="78"/>
      <c r="F20" s="78"/>
      <c r="G20" s="73"/>
      <c r="H20" s="78"/>
      <c r="I20" s="78"/>
      <c r="J20" s="78"/>
    </row>
    <row r="21" spans="1:10" ht="13.2" x14ac:dyDescent="0.25">
      <c r="A21" s="75"/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13.2" x14ac:dyDescent="0.25">
      <c r="A22" s="75"/>
      <c r="B22" s="73"/>
      <c r="C22" s="78"/>
      <c r="D22" s="78"/>
      <c r="E22" s="78"/>
      <c r="F22" s="96"/>
      <c r="G22" s="91"/>
      <c r="H22" s="91"/>
      <c r="I22" s="91"/>
      <c r="J22" s="91"/>
    </row>
    <row r="23" spans="1:10" ht="13.2" x14ac:dyDescent="0.25">
      <c r="A23" s="75"/>
      <c r="B23" s="73"/>
      <c r="C23" s="78"/>
      <c r="D23" s="78"/>
      <c r="E23" s="78"/>
      <c r="F23" s="84"/>
      <c r="G23" s="84"/>
      <c r="H23" s="84"/>
      <c r="I23" s="84"/>
      <c r="J23" s="84"/>
    </row>
    <row r="24" spans="1:10" ht="13.2" x14ac:dyDescent="0.25">
      <c r="A24" s="75"/>
      <c r="B24" s="73"/>
      <c r="C24" s="96"/>
      <c r="D24" s="85"/>
      <c r="E24" s="86"/>
      <c r="F24" s="73"/>
      <c r="G24" s="73"/>
      <c r="H24" s="73"/>
      <c r="I24" s="73"/>
      <c r="J24" s="73"/>
    </row>
    <row r="25" spans="1:10" ht="13.2" x14ac:dyDescent="0.25">
      <c r="A25" s="75"/>
      <c r="B25" s="78"/>
      <c r="C25" s="91"/>
      <c r="D25" s="85"/>
      <c r="E25" s="86"/>
      <c r="F25" s="73"/>
      <c r="G25" s="73"/>
      <c r="H25" s="73"/>
      <c r="I25" s="73"/>
      <c r="J25" s="73"/>
    </row>
    <row r="26" spans="1:10" ht="13.2" x14ac:dyDescent="0.25">
      <c r="A26" s="75"/>
      <c r="B26" s="87"/>
      <c r="C26" s="91"/>
      <c r="D26" s="85"/>
      <c r="E26" s="86"/>
      <c r="F26" s="73"/>
      <c r="G26" s="73"/>
      <c r="H26" s="88"/>
      <c r="I26" s="73"/>
      <c r="J26" s="73"/>
    </row>
    <row r="27" spans="1:10" ht="13.2" x14ac:dyDescent="0.25">
      <c r="A27" s="75"/>
      <c r="B27" s="89"/>
      <c r="C27" s="75"/>
      <c r="D27" s="75"/>
      <c r="E27" s="75"/>
      <c r="F27" s="75"/>
      <c r="G27" s="75"/>
      <c r="H27" s="75"/>
      <c r="I27" s="75"/>
      <c r="J27" s="75"/>
    </row>
    <row r="28" spans="1:10" ht="13.2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13.2" x14ac:dyDescent="0.25">
      <c r="A29" s="75"/>
      <c r="B29" s="89"/>
      <c r="C29" s="75"/>
      <c r="D29" s="75"/>
      <c r="E29" s="75"/>
      <c r="F29" s="75"/>
      <c r="G29" s="75"/>
      <c r="H29" s="75"/>
      <c r="I29" s="75"/>
      <c r="J29" s="75"/>
    </row>
    <row r="30" spans="1:10" ht="13.2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</row>
  </sheetData>
  <mergeCells count="6">
    <mergeCell ref="C24:C26"/>
    <mergeCell ref="A3:A5"/>
    <mergeCell ref="A8:A10"/>
    <mergeCell ref="A11:A13"/>
    <mergeCell ref="A16:G16"/>
    <mergeCell ref="F22:J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 Blanco</vt:lpstr>
      <vt:lpstr>Presu Completo</vt:lpstr>
      <vt:lpstr>Proyección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SPEEDMIND</cp:lastModifiedBy>
  <dcterms:modified xsi:type="dcterms:W3CDTF">2025-05-30T00:15:08Z</dcterms:modified>
</cp:coreProperties>
</file>