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ULTAD ING\2025 1S\Manejo desechos s\9no B\"/>
    </mc:Choice>
  </mc:AlternateContent>
  <xr:revisionPtr revIDLastSave="0" documentId="8_{A5C689ED-7E92-4642-8D83-DF8A40E2B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Y14" i="1" s="1"/>
  <c r="Y15" i="1" s="1"/>
  <c r="Y16" i="1" s="1"/>
  <c r="Y17" i="1" s="1"/>
  <c r="Y18" i="1" s="1"/>
  <c r="Y19" i="1" s="1"/>
  <c r="J4" i="1"/>
  <c r="K4" i="1" s="1"/>
  <c r="J5" i="1"/>
  <c r="K5" i="1"/>
  <c r="J6" i="1"/>
  <c r="K6" i="1" s="1"/>
  <c r="J7" i="1"/>
  <c r="K7" i="1"/>
  <c r="J8" i="1"/>
  <c r="K8" i="1" s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/>
  <c r="J20" i="1"/>
  <c r="K20" i="1" s="1"/>
  <c r="J21" i="1"/>
  <c r="K21" i="1"/>
  <c r="J22" i="1"/>
  <c r="K22" i="1" s="1"/>
  <c r="O4" i="1" l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/>
  <c r="O12" i="1"/>
  <c r="P12" i="1"/>
  <c r="O13" i="1"/>
  <c r="P13" i="1"/>
  <c r="O14" i="1"/>
  <c r="P14" i="1"/>
  <c r="O15" i="1"/>
  <c r="P15" i="1" s="1"/>
  <c r="O16" i="1"/>
  <c r="P16" i="1" s="1"/>
  <c r="O17" i="1"/>
  <c r="P17" i="1" s="1"/>
  <c r="O18" i="1"/>
  <c r="P18" i="1"/>
  <c r="O19" i="1"/>
  <c r="P19" i="1" s="1"/>
  <c r="O20" i="1"/>
  <c r="P20" i="1"/>
  <c r="O21" i="1"/>
  <c r="P21" i="1" s="1"/>
  <c r="O22" i="1"/>
  <c r="P22" i="1"/>
  <c r="J3" i="1"/>
  <c r="W13" i="1" l="1"/>
  <c r="X13" i="1" s="1"/>
  <c r="V13" i="1" s="1"/>
  <c r="W16" i="1"/>
  <c r="X16" i="1" s="1"/>
  <c r="V16" i="1" s="1"/>
  <c r="W20" i="1"/>
  <c r="X20" i="1" s="1"/>
  <c r="V20" i="1" s="1"/>
  <c r="W17" i="1"/>
  <c r="X17" i="1" s="1"/>
  <c r="V17" i="1" s="1"/>
  <c r="W15" i="1"/>
  <c r="X15" i="1" s="1"/>
  <c r="V15" i="1" s="1"/>
  <c r="W19" i="1"/>
  <c r="X19" i="1" s="1"/>
  <c r="V19" i="1" s="1"/>
  <c r="W14" i="1"/>
  <c r="X14" i="1" s="1"/>
  <c r="V14" i="1" s="1"/>
  <c r="U22" i="1" l="1"/>
  <c r="V22" i="1" s="1"/>
  <c r="U21" i="1"/>
  <c r="V21" i="1" s="1"/>
  <c r="U18" i="1"/>
  <c r="V18" i="1" s="1"/>
  <c r="U12" i="1"/>
  <c r="V12" i="1" s="1"/>
  <c r="U10" i="1"/>
  <c r="V10" i="1" s="1"/>
  <c r="U8" i="1"/>
  <c r="V8" i="1" s="1"/>
  <c r="X8" i="1" s="1"/>
  <c r="U7" i="1"/>
  <c r="V7" i="1" s="1"/>
  <c r="X7" i="1" s="1"/>
  <c r="V5" i="1"/>
  <c r="U5" i="1"/>
  <c r="U3" i="1"/>
  <c r="O3" i="1"/>
  <c r="W6" i="1"/>
  <c r="X6" i="1" s="1"/>
  <c r="V6" i="1" s="1"/>
  <c r="W9" i="1"/>
  <c r="X9" i="1" s="1"/>
  <c r="V9" i="1" s="1"/>
  <c r="X21" i="1" l="1"/>
  <c r="W4" i="1"/>
  <c r="X4" i="1" s="1"/>
  <c r="V4" i="1" s="1"/>
  <c r="X5" i="1"/>
  <c r="X10" i="1"/>
  <c r="X22" i="1"/>
  <c r="X12" i="1"/>
  <c r="X18" i="1"/>
  <c r="W11" i="1"/>
  <c r="X11" i="1" s="1"/>
  <c r="V11" i="1" s="1"/>
  <c r="K3" i="1"/>
  <c r="V3" i="1"/>
  <c r="G23" i="1"/>
  <c r="H23" i="1"/>
  <c r="I23" i="1"/>
  <c r="L23" i="1"/>
  <c r="M23" i="1"/>
  <c r="N23" i="1"/>
  <c r="Q23" i="1"/>
  <c r="R23" i="1"/>
  <c r="S23" i="1"/>
  <c r="T23" i="1"/>
  <c r="U23" i="1" l="1"/>
  <c r="V23" i="1" s="1"/>
  <c r="O23" i="1"/>
  <c r="P23" i="1" s="1"/>
  <c r="J23" i="1"/>
  <c r="K23" i="1" s="1"/>
  <c r="P3" i="1" l="1"/>
  <c r="X23" i="1" l="1"/>
  <c r="Y3" i="1" s="1"/>
  <c r="Y4" i="1" s="1"/>
  <c r="Y5" i="1" s="1"/>
  <c r="Y6" i="1" s="1"/>
  <c r="Y7" i="1" s="1"/>
  <c r="Y8" i="1" s="1"/>
  <c r="Y9" i="1" s="1"/>
  <c r="Y10" i="1" s="1"/>
  <c r="Y11" i="1" s="1"/>
  <c r="Y12" i="1" s="1"/>
  <c r="Y20" i="1" s="1"/>
  <c r="Y21" i="1" s="1"/>
  <c r="Y22" i="1" s="1"/>
  <c r="X3" i="1"/>
</calcChain>
</file>

<file path=xl/sharedStrings.xml><?xml version="1.0" encoding="utf-8"?>
<sst xmlns="http://schemas.openxmlformats.org/spreadsheetml/2006/main" count="56" uniqueCount="52">
  <si>
    <t>ESTUDIANTES</t>
  </si>
  <si>
    <t>DEFICIENTE/INCOMPLETO</t>
  </si>
  <si>
    <t>ERRADO</t>
  </si>
  <si>
    <t>MUY ERRADO</t>
  </si>
  <si>
    <t>INCOMPLETO Y ERRADO</t>
  </si>
  <si>
    <t>INCOHERENTE</t>
  </si>
  <si>
    <t>NO RESPONDE</t>
  </si>
  <si>
    <t>promedio/10</t>
  </si>
  <si>
    <t>promedio/3</t>
  </si>
  <si>
    <t>Uso de material didáctico adecuado</t>
  </si>
  <si>
    <t>correcta comprensión del tema</t>
  </si>
  <si>
    <t>explica cómo,con qué y dónde se aplica</t>
  </si>
  <si>
    <t>muestra inicitiva en la investigación</t>
  </si>
  <si>
    <t>APRENDIZAJE AUTONOMO</t>
  </si>
  <si>
    <t>PARCIAL II</t>
  </si>
  <si>
    <t>calcula la producción de RS</t>
  </si>
  <si>
    <t>sobre 7</t>
  </si>
  <si>
    <t>utiliza correctamente las densidades</t>
  </si>
  <si>
    <t>cálculos de tipos RS con clasific</t>
  </si>
  <si>
    <t>Parcial 1/10</t>
  </si>
  <si>
    <t xml:space="preserve">cálculo interpretacion frecuencia recoleccion </t>
  </si>
  <si>
    <t>promedio/3,5</t>
  </si>
  <si>
    <t>PRACTICA</t>
  </si>
  <si>
    <t>REGULAR</t>
  </si>
  <si>
    <t>BUENO</t>
  </si>
  <si>
    <t>MUY BUENO</t>
  </si>
  <si>
    <t>EXCELENTE</t>
  </si>
  <si>
    <t>conoce las metodologías y técnica de caracterización urb y socio economico y de mustreo y caracterización RSU</t>
  </si>
  <si>
    <t>frecuencias y numero contenedmores reciclaje</t>
  </si>
  <si>
    <t>TEORIA</t>
  </si>
  <si>
    <t>calcula el numero de contendores</t>
  </si>
  <si>
    <t>ATUPAÑA CUNDURI JUAN
CARLOS</t>
  </si>
  <si>
    <t xml:space="preserve">CEPEDA MORALES ANGIE DANIELA
</t>
  </si>
  <si>
    <t>CHAMORRO VAZQUEZ VICTOR ALEXANDER</t>
  </si>
  <si>
    <t>CLAVIJO QUINTERO CRISTHIAN ADRIAN</t>
  </si>
  <si>
    <t>COSTALES CALDERON RUBEN WLADIMIR</t>
  </si>
  <si>
    <t>CUZCO MACAS MISHELL KATHERINE</t>
  </si>
  <si>
    <t>HERRERA PILAMUNGA KEVIN DANIEL</t>
  </si>
  <si>
    <t>LEMA MELENA JHONNATAN STIVEN</t>
  </si>
  <si>
    <t>MAIZA YANCHAGUANO DARWIN LIZANDRO</t>
  </si>
  <si>
    <t>MESACHE ALULEMA DAYANA MISHELL</t>
  </si>
  <si>
    <t>NOVILLO OBREGON MARLON SEBASTIAN</t>
  </si>
  <si>
    <t>SALAZAR DAQUILEMA EMILY MISHEL</t>
  </si>
  <si>
    <t>VELOZ MENA DANIEL SEBASTIAN</t>
  </si>
  <si>
    <t xml:space="preserve"> </t>
  </si>
  <si>
    <t xml:space="preserve">AYALA ODALIS
</t>
  </si>
  <si>
    <t>BAÑOS LISSETH</t>
  </si>
  <si>
    <t>GALLEGOS MARIA</t>
  </si>
  <si>
    <t>MAJI ANTONY</t>
  </si>
  <si>
    <t>MAYORGA SALOME</t>
  </si>
  <si>
    <t>SALTOS CESAR</t>
  </si>
  <si>
    <t>SANTOS STEFANY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</si>
</sst>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indexed="8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name val="Trebuchet MS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2" fillId="2" borderId="2" xfId="0" applyFont="1" applyFill="1" applyBorder="1"/>
    <xf numFmtId="3" fontId="5" fillId="2" borderId="1" xfId="0" applyNumberFormat="1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2" fillId="5" borderId="0" xfId="0" applyFont="1" applyFill="1"/>
    <xf numFmtId="0" fontId="4" fillId="5" borderId="4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0" fontId="1" fillId="7" borderId="0" xfId="0" applyFont="1" applyFill="1"/>
    <xf numFmtId="164" fontId="10" fillId="6" borderId="6" xfId="0" applyNumberFormat="1" applyFont="1" applyFill="1" applyBorder="1" applyAlignment="1">
      <alignment horizontal="center" vertical="center"/>
    </xf>
    <xf numFmtId="164" fontId="11" fillId="6" borderId="6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'PARCIAL 1'!$X$2</c:f>
              <c:strCache>
                <c:ptCount val="1"/>
                <c:pt idx="0">
                  <c:v>Parcial 1/10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'PARCIAL 1'!$A$3:$A$22</c:f>
              <c:extLst xmlns:c15="http://schemas.microsoft.com/office/drawing/2012/chart"/>
            </c:multiLvlStrRef>
          </c:cat>
          <c:val>
            <c:numRef>
              <c:f>'PARCIAL 1'!$X$3:$X$22</c:f>
              <c:numCache>
                <c:formatCode>0.0</c:formatCode>
                <c:ptCount val="20"/>
                <c:pt idx="0">
                  <c:v>6.85</c:v>
                </c:pt>
                <c:pt idx="1">
                  <c:v>7.4166666666666661</c:v>
                </c:pt>
                <c:pt idx="2">
                  <c:v>7.0250000000000004</c:v>
                </c:pt>
                <c:pt idx="3">
                  <c:v>9.9000000000000021</c:v>
                </c:pt>
                <c:pt idx="4">
                  <c:v>9.1999999999999993</c:v>
                </c:pt>
                <c:pt idx="5">
                  <c:v>7.25</c:v>
                </c:pt>
                <c:pt idx="6">
                  <c:v>9.75</c:v>
                </c:pt>
                <c:pt idx="7">
                  <c:v>7.1033333333333335</c:v>
                </c:pt>
                <c:pt idx="8">
                  <c:v>7.7999999999999989</c:v>
                </c:pt>
                <c:pt idx="9">
                  <c:v>6.55</c:v>
                </c:pt>
                <c:pt idx="10">
                  <c:v>6.5999999999999988</c:v>
                </c:pt>
                <c:pt idx="11">
                  <c:v>8.5</c:v>
                </c:pt>
                <c:pt idx="12">
                  <c:v>7.7333333333333343</c:v>
                </c:pt>
                <c:pt idx="13">
                  <c:v>7.0333333333333332</c:v>
                </c:pt>
                <c:pt idx="14">
                  <c:v>7.916666666666667</c:v>
                </c:pt>
                <c:pt idx="15">
                  <c:v>7.6666666666666661</c:v>
                </c:pt>
                <c:pt idx="16">
                  <c:v>9.4</c:v>
                </c:pt>
                <c:pt idx="17">
                  <c:v>9.1999999999999993</c:v>
                </c:pt>
                <c:pt idx="18">
                  <c:v>8.211666666666666</c:v>
                </c:pt>
                <c:pt idx="19">
                  <c:v>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6-4603-AD9F-96B5A2AE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5358568"/>
        <c:axId val="215358952"/>
      </c:barChart>
      <c:lineChart>
        <c:grouping val="standard"/>
        <c:varyColors val="0"/>
        <c:ser>
          <c:idx val="1"/>
          <c:order val="1"/>
          <c:tx>
            <c:strRef>
              <c:f>'PARCIAL 1'!$Y$2</c:f>
              <c:strCache>
                <c:ptCount val="1"/>
                <c:pt idx="0">
                  <c:v>promedio/10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'PARCIAL 1'!$B$3:$B$22</c:f>
              <c:strCache>
                <c:ptCount val="20"/>
                <c:pt idx="0">
                  <c:v>ATUPAÑA CUNDURI JUAN
CARLOS</c:v>
                </c:pt>
                <c:pt idx="1">
                  <c:v>AYALA ODALIS
</c:v>
                </c:pt>
                <c:pt idx="2">
                  <c:v>BAÑOS LISSETH</c:v>
                </c:pt>
                <c:pt idx="3">
                  <c:v>CEPEDA MORALES ANGIE DANIELA
</c:v>
                </c:pt>
                <c:pt idx="4">
                  <c:v>CHAMORRO VAZQUEZ VICTOR ALEXANDER</c:v>
                </c:pt>
                <c:pt idx="5">
                  <c:v>CLAVIJO QUINTERO CRISTHIAN ADRIAN</c:v>
                </c:pt>
                <c:pt idx="6">
                  <c:v>COSTALES CALDERON RUBEN WLADIMIR</c:v>
                </c:pt>
                <c:pt idx="7">
                  <c:v>CUZCO MACAS MISHELL KATHERINE</c:v>
                </c:pt>
                <c:pt idx="8">
                  <c:v>GALLEGOS MARIA</c:v>
                </c:pt>
                <c:pt idx="9">
                  <c:v>HERRERA PILAMUNGA KEVIN DANIEL</c:v>
                </c:pt>
                <c:pt idx="10">
                  <c:v>LEMA MELENA JHONNATAN STIVEN</c:v>
                </c:pt>
                <c:pt idx="11">
                  <c:v>MAIZA YANCHAGUANO DARWIN LIZANDRO</c:v>
                </c:pt>
                <c:pt idx="12">
                  <c:v>MAJI ANTONY</c:v>
                </c:pt>
                <c:pt idx="13">
                  <c:v>MAYORGA SALOME</c:v>
                </c:pt>
                <c:pt idx="14">
                  <c:v>MESACHE ALULEMA DAYANA MISHELL</c:v>
                </c:pt>
                <c:pt idx="15">
                  <c:v>NOVILLO OBREGON MARLON SEBASTIAN</c:v>
                </c:pt>
                <c:pt idx="16">
                  <c:v>SALAZAR DAQUILEMA EMILY MISHEL</c:v>
                </c:pt>
                <c:pt idx="17">
                  <c:v>SALTOS CESAR</c:v>
                </c:pt>
                <c:pt idx="18">
                  <c:v>SANTOS STEFANY</c:v>
                </c:pt>
                <c:pt idx="19">
                  <c:v>VELOZ MENA DANIEL SEBASTIAN</c:v>
                </c:pt>
              </c:strCache>
            </c:strRef>
          </c:cat>
          <c:val>
            <c:numRef>
              <c:f>'PARCIAL 1'!$Y$3:$Y$22</c:f>
              <c:numCache>
                <c:formatCode>0.0</c:formatCode>
                <c:ptCount val="20"/>
                <c:pt idx="0">
                  <c:v>8.6199999999999992</c:v>
                </c:pt>
                <c:pt idx="1">
                  <c:v>8.6199999999999992</c:v>
                </c:pt>
                <c:pt idx="2">
                  <c:v>8.6199999999999992</c:v>
                </c:pt>
                <c:pt idx="3">
                  <c:v>8.6199999999999992</c:v>
                </c:pt>
                <c:pt idx="4">
                  <c:v>8.6199999999999992</c:v>
                </c:pt>
                <c:pt idx="5">
                  <c:v>8.6199999999999992</c:v>
                </c:pt>
                <c:pt idx="6">
                  <c:v>8.6199999999999992</c:v>
                </c:pt>
                <c:pt idx="7">
                  <c:v>8.6199999999999992</c:v>
                </c:pt>
                <c:pt idx="8">
                  <c:v>8.6199999999999992</c:v>
                </c:pt>
                <c:pt idx="9">
                  <c:v>8.6199999999999992</c:v>
                </c:pt>
                <c:pt idx="10">
                  <c:v>8.6199999999999992</c:v>
                </c:pt>
                <c:pt idx="11">
                  <c:v>8.6199999999999992</c:v>
                </c:pt>
                <c:pt idx="12">
                  <c:v>8.6199999999999992</c:v>
                </c:pt>
                <c:pt idx="13">
                  <c:v>8.6199999999999992</c:v>
                </c:pt>
                <c:pt idx="14">
                  <c:v>8.6199999999999992</c:v>
                </c:pt>
                <c:pt idx="15">
                  <c:v>8.6199999999999992</c:v>
                </c:pt>
                <c:pt idx="16">
                  <c:v>8.6199999999999992</c:v>
                </c:pt>
                <c:pt idx="17">
                  <c:v>8.6199999999999992</c:v>
                </c:pt>
                <c:pt idx="18">
                  <c:v>8.6199999999999992</c:v>
                </c:pt>
                <c:pt idx="19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F-4F09-92A0-D91C12C5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58568"/>
        <c:axId val="215358952"/>
      </c:lineChart>
      <c:catAx>
        <c:axId val="215358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952"/>
        <c:crosses val="autoZero"/>
        <c:auto val="1"/>
        <c:lblAlgn val="ctr"/>
        <c:lblOffset val="100"/>
        <c:noMultiLvlLbl val="0"/>
      </c:catAx>
      <c:valAx>
        <c:axId val="2153589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08377212865141"/>
          <c:y val="3.8254679389385059E-2"/>
          <c:w val="0.23973742023224187"/>
          <c:h val="0.21423525228943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369967</xdr:colOff>
      <xdr:row>27</xdr:row>
      <xdr:rowOff>87922</xdr:rowOff>
    </xdr:from>
    <xdr:to>
      <xdr:col>18</xdr:col>
      <xdr:colOff>58616</xdr:colOff>
      <xdr:row>54</xdr:row>
      <xdr:rowOff>84215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Y34"/>
  <sheetViews>
    <sheetView tabSelected="1" zoomScaleNormal="100" workbookViewId="0">
      <pane xSplit="2" ySplit="2" topLeftCell="G26" activePane="bottomRight" state="frozen"/>
      <selection activeCell="B3" sqref="B3"/>
      <selection pane="topRight" activeCell="B3" sqref="B3"/>
      <selection pane="bottomLeft" activeCell="B3" sqref="B3"/>
      <selection pane="bottomRight" activeCell="Y22" sqref="Y22"/>
    </sheetView>
  </sheetViews>
  <sheetFormatPr baseColWidth="10" defaultColWidth="11.42578125" defaultRowHeight="12.75" x14ac:dyDescent="0.2"/>
  <cols>
    <col min="1" max="1" width="3.28515625" style="2" hidden="1" customWidth="1"/>
    <col min="2" max="2" width="35.7109375" style="2" customWidth="1"/>
    <col min="3" max="3" width="3.42578125" style="2" customWidth="1"/>
    <col min="4" max="5" width="4.28515625" style="2" customWidth="1"/>
    <col min="6" max="6" width="4.7109375" style="2" customWidth="1"/>
    <col min="7" max="7" width="8.28515625" style="2" customWidth="1"/>
    <col min="8" max="8" width="8.140625" style="2" customWidth="1"/>
    <col min="9" max="9" width="8.42578125" style="2" customWidth="1"/>
    <col min="10" max="11" width="6.7109375" style="31" customWidth="1"/>
    <col min="12" max="12" width="9.28515625" style="2" customWidth="1"/>
    <col min="13" max="13" width="9.5703125" style="2" customWidth="1"/>
    <col min="14" max="14" width="9.85546875" style="2" customWidth="1"/>
    <col min="15" max="15" width="6.7109375" style="23" customWidth="1"/>
    <col min="16" max="16" width="7.140625" style="23" customWidth="1"/>
    <col min="17" max="17" width="8" style="1" customWidth="1"/>
    <col min="18" max="18" width="8.140625" style="2" customWidth="1"/>
    <col min="19" max="19" width="10" style="2" customWidth="1"/>
    <col min="20" max="20" width="8.140625" style="2" customWidth="1"/>
    <col min="21" max="21" width="7" style="34" customWidth="1"/>
    <col min="22" max="22" width="6.42578125" style="34" customWidth="1"/>
    <col min="23" max="23" width="5.140625" style="2" customWidth="1"/>
    <col min="24" max="24" width="9.7109375" style="17" customWidth="1"/>
    <col min="25" max="25" width="8.28515625" style="2" bestFit="1" customWidth="1"/>
    <col min="26" max="26" width="11.42578125" style="2"/>
    <col min="27" max="27" width="3.5703125" style="2" bestFit="1" customWidth="1"/>
    <col min="28" max="16384" width="11.42578125" style="2"/>
  </cols>
  <sheetData>
    <row r="1" spans="1:25" s="1" customFormat="1" ht="19.5" customHeight="1" x14ac:dyDescent="0.2">
      <c r="B1" s="4" t="s">
        <v>14</v>
      </c>
      <c r="C1" s="24"/>
      <c r="D1" s="40" t="s">
        <v>29</v>
      </c>
      <c r="E1" s="41"/>
      <c r="F1" s="41"/>
      <c r="G1" s="41"/>
      <c r="H1" s="41"/>
      <c r="I1" s="41"/>
      <c r="J1" s="41"/>
      <c r="K1" s="42"/>
      <c r="L1" s="45" t="s">
        <v>22</v>
      </c>
      <c r="M1" s="35"/>
      <c r="N1" s="35"/>
      <c r="O1" s="35"/>
      <c r="P1" s="36"/>
      <c r="Q1" s="37" t="s">
        <v>13</v>
      </c>
      <c r="R1" s="35"/>
      <c r="S1" s="35"/>
      <c r="T1" s="35"/>
      <c r="U1" s="35"/>
      <c r="V1" s="36"/>
      <c r="X1" s="17"/>
    </row>
    <row r="2" spans="1:25" s="6" customFormat="1" ht="63" customHeight="1" x14ac:dyDescent="0.25">
      <c r="A2" s="7"/>
      <c r="B2" s="7" t="s">
        <v>0</v>
      </c>
      <c r="C2" s="25"/>
      <c r="D2" s="38" t="s">
        <v>27</v>
      </c>
      <c r="E2" s="39"/>
      <c r="F2" s="39"/>
      <c r="G2" s="43" t="s">
        <v>15</v>
      </c>
      <c r="H2" s="43" t="s">
        <v>17</v>
      </c>
      <c r="I2" s="9" t="s">
        <v>18</v>
      </c>
      <c r="J2" s="27" t="s">
        <v>7</v>
      </c>
      <c r="K2" s="28" t="s">
        <v>21</v>
      </c>
      <c r="L2" s="9" t="s">
        <v>30</v>
      </c>
      <c r="M2" s="9" t="s">
        <v>20</v>
      </c>
      <c r="N2" s="9" t="s">
        <v>28</v>
      </c>
      <c r="O2" s="20" t="s">
        <v>7</v>
      </c>
      <c r="P2" s="20" t="s">
        <v>21</v>
      </c>
      <c r="Q2" s="9" t="s">
        <v>9</v>
      </c>
      <c r="R2" s="9" t="s">
        <v>10</v>
      </c>
      <c r="S2" s="9" t="s">
        <v>11</v>
      </c>
      <c r="T2" s="9" t="s">
        <v>12</v>
      </c>
      <c r="U2" s="26" t="s">
        <v>7</v>
      </c>
      <c r="V2" s="26" t="s">
        <v>8</v>
      </c>
      <c r="W2" s="13" t="s">
        <v>16</v>
      </c>
      <c r="X2" s="18" t="s">
        <v>19</v>
      </c>
      <c r="Y2" s="6" t="s">
        <v>7</v>
      </c>
    </row>
    <row r="3" spans="1:25" ht="14.25" customHeight="1" x14ac:dyDescent="0.2">
      <c r="A3" s="5">
        <v>1</v>
      </c>
      <c r="B3" s="11" t="s">
        <v>31</v>
      </c>
      <c r="C3" s="12">
        <v>1</v>
      </c>
      <c r="D3" s="12">
        <v>1</v>
      </c>
      <c r="E3" s="12">
        <v>9</v>
      </c>
      <c r="F3" s="16">
        <v>1</v>
      </c>
      <c r="G3" s="44">
        <v>10</v>
      </c>
      <c r="H3" s="44">
        <v>10</v>
      </c>
      <c r="I3" s="10">
        <v>10</v>
      </c>
      <c r="J3" s="29">
        <f>AVERAGE(C3:I3)</f>
        <v>6</v>
      </c>
      <c r="K3" s="30">
        <f>J3*3.5/10</f>
        <v>2.1</v>
      </c>
      <c r="L3" s="10">
        <v>4</v>
      </c>
      <c r="M3" s="10">
        <v>4</v>
      </c>
      <c r="N3" s="10">
        <v>7</v>
      </c>
      <c r="O3" s="22">
        <f>AVERAGE(L3:N3)</f>
        <v>5</v>
      </c>
      <c r="P3" s="21">
        <f>O3*3.5/10</f>
        <v>1.75</v>
      </c>
      <c r="Q3" s="10">
        <v>10</v>
      </c>
      <c r="R3" s="10">
        <v>10</v>
      </c>
      <c r="S3" s="10">
        <v>10</v>
      </c>
      <c r="T3" s="10">
        <v>10</v>
      </c>
      <c r="U3" s="32">
        <f>AVERAGE(Q3:T3)</f>
        <v>10</v>
      </c>
      <c r="V3" s="33">
        <f>U3*3/10</f>
        <v>3</v>
      </c>
      <c r="W3" s="14"/>
      <c r="X3" s="19">
        <f>+V3+P3+K3</f>
        <v>6.85</v>
      </c>
      <c r="Y3" s="15">
        <f>+X23</f>
        <v>8.6199999999999992</v>
      </c>
    </row>
    <row r="4" spans="1:25" ht="15" customHeight="1" x14ac:dyDescent="0.2">
      <c r="A4" s="5">
        <v>2</v>
      </c>
      <c r="B4" s="11" t="s">
        <v>45</v>
      </c>
      <c r="C4" s="12">
        <v>1</v>
      </c>
      <c r="D4" s="12">
        <v>10</v>
      </c>
      <c r="E4" s="12">
        <v>4</v>
      </c>
      <c r="F4" s="12"/>
      <c r="G4" s="44">
        <v>10</v>
      </c>
      <c r="H4" s="44">
        <v>10</v>
      </c>
      <c r="I4" s="10">
        <v>10</v>
      </c>
      <c r="J4" s="29">
        <f t="shared" ref="J4:J22" si="0">AVERAGE(C4:I4)</f>
        <v>7.5</v>
      </c>
      <c r="K4" s="30">
        <f t="shared" ref="K4:K22" si="1">J4*3.5/10</f>
        <v>2.625</v>
      </c>
      <c r="L4" s="10">
        <v>7</v>
      </c>
      <c r="M4" s="10">
        <v>7</v>
      </c>
      <c r="N4" s="10">
        <v>8</v>
      </c>
      <c r="O4" s="22">
        <f t="shared" ref="O4:O22" si="2">AVERAGE(L4:N4)</f>
        <v>7.333333333333333</v>
      </c>
      <c r="P4" s="21">
        <f t="shared" ref="P4:P22" si="3">O4*3.5/10</f>
        <v>2.5666666666666664</v>
      </c>
      <c r="Q4" s="10"/>
      <c r="R4" s="10"/>
      <c r="S4" s="10"/>
      <c r="T4" s="10"/>
      <c r="U4" s="32"/>
      <c r="V4" s="33">
        <f>X4-W4</f>
        <v>2.2249999999999996</v>
      </c>
      <c r="W4" s="14">
        <f>P4+K4</f>
        <v>5.1916666666666664</v>
      </c>
      <c r="X4" s="19">
        <f>W4*10/7</f>
        <v>7.4166666666666661</v>
      </c>
      <c r="Y4" s="15">
        <f>+Y3</f>
        <v>8.6199999999999992</v>
      </c>
    </row>
    <row r="5" spans="1:25" ht="15.75" customHeight="1" x14ac:dyDescent="0.2">
      <c r="A5" s="5">
        <v>3</v>
      </c>
      <c r="B5" s="11" t="s">
        <v>46</v>
      </c>
      <c r="C5" s="12">
        <v>1</v>
      </c>
      <c r="D5" s="12">
        <v>3</v>
      </c>
      <c r="E5" s="16">
        <v>1</v>
      </c>
      <c r="F5" s="12"/>
      <c r="G5" s="44">
        <v>10</v>
      </c>
      <c r="H5" s="44">
        <v>10</v>
      </c>
      <c r="I5" s="10">
        <v>10</v>
      </c>
      <c r="J5" s="29">
        <f t="shared" si="0"/>
        <v>5.833333333333333</v>
      </c>
      <c r="K5" s="30">
        <f t="shared" si="1"/>
        <v>2.0416666666666665</v>
      </c>
      <c r="L5" s="10">
        <v>5</v>
      </c>
      <c r="M5" s="10">
        <v>5</v>
      </c>
      <c r="N5" s="10">
        <v>7</v>
      </c>
      <c r="O5" s="22">
        <f t="shared" si="2"/>
        <v>5.666666666666667</v>
      </c>
      <c r="P5" s="21">
        <f t="shared" si="3"/>
        <v>1.9833333333333336</v>
      </c>
      <c r="Q5" s="10">
        <v>10</v>
      </c>
      <c r="R5" s="10">
        <v>10</v>
      </c>
      <c r="S5" s="10">
        <v>10</v>
      </c>
      <c r="T5" s="10">
        <v>10</v>
      </c>
      <c r="U5" s="32">
        <f>AVERAGE(Q5:T5)</f>
        <v>10</v>
      </c>
      <c r="V5" s="33">
        <f>U5*3/10</f>
        <v>3</v>
      </c>
      <c r="W5" s="14"/>
      <c r="X5" s="19">
        <f>+V5+P5+K5</f>
        <v>7.0250000000000004</v>
      </c>
      <c r="Y5" s="15">
        <f t="shared" ref="Y5:Y22" si="4">+Y4</f>
        <v>8.6199999999999992</v>
      </c>
    </row>
    <row r="6" spans="1:25" ht="15" customHeight="1" x14ac:dyDescent="0.2">
      <c r="A6" s="5">
        <v>4</v>
      </c>
      <c r="B6" s="11" t="s">
        <v>32</v>
      </c>
      <c r="C6" s="12">
        <v>10</v>
      </c>
      <c r="D6" s="12">
        <v>9</v>
      </c>
      <c r="E6" s="12"/>
      <c r="F6" s="12"/>
      <c r="G6" s="44">
        <v>10</v>
      </c>
      <c r="H6" s="44">
        <v>10</v>
      </c>
      <c r="I6" s="10">
        <v>10</v>
      </c>
      <c r="J6" s="29">
        <f t="shared" si="0"/>
        <v>9.8000000000000007</v>
      </c>
      <c r="K6" s="30">
        <f t="shared" si="1"/>
        <v>3.4300000000000006</v>
      </c>
      <c r="L6" s="10">
        <v>10</v>
      </c>
      <c r="M6" s="10">
        <v>10</v>
      </c>
      <c r="N6" s="10">
        <v>10</v>
      </c>
      <c r="O6" s="22">
        <f t="shared" si="2"/>
        <v>10</v>
      </c>
      <c r="P6" s="21">
        <f t="shared" si="3"/>
        <v>3.5</v>
      </c>
      <c r="Q6" s="10"/>
      <c r="R6" s="10"/>
      <c r="S6" s="10"/>
      <c r="T6" s="10"/>
      <c r="U6" s="32"/>
      <c r="V6" s="33">
        <f>X6-W6</f>
        <v>2.9700000000000015</v>
      </c>
      <c r="W6" s="14">
        <f>P6+K6</f>
        <v>6.9300000000000006</v>
      </c>
      <c r="X6" s="19">
        <f>W6*10/7</f>
        <v>9.9000000000000021</v>
      </c>
      <c r="Y6" s="15">
        <f t="shared" si="4"/>
        <v>8.6199999999999992</v>
      </c>
    </row>
    <row r="7" spans="1:25" ht="15" customHeight="1" x14ac:dyDescent="0.2">
      <c r="A7" s="5">
        <v>5</v>
      </c>
      <c r="B7" s="11" t="s">
        <v>33</v>
      </c>
      <c r="C7" s="12">
        <v>10</v>
      </c>
      <c r="D7" s="12"/>
      <c r="E7" s="12"/>
      <c r="F7" s="12"/>
      <c r="G7" s="44">
        <v>10</v>
      </c>
      <c r="H7" s="44">
        <v>10</v>
      </c>
      <c r="I7" s="10">
        <v>6</v>
      </c>
      <c r="J7" s="29">
        <f t="shared" si="0"/>
        <v>9</v>
      </c>
      <c r="K7" s="30">
        <f t="shared" si="1"/>
        <v>3.15</v>
      </c>
      <c r="L7" s="10">
        <v>10</v>
      </c>
      <c r="M7" s="10">
        <v>10</v>
      </c>
      <c r="N7" s="10">
        <v>10</v>
      </c>
      <c r="O7" s="22">
        <f t="shared" si="2"/>
        <v>10</v>
      </c>
      <c r="P7" s="21">
        <f t="shared" si="3"/>
        <v>3.5</v>
      </c>
      <c r="Q7" s="10">
        <v>8</v>
      </c>
      <c r="R7" s="10">
        <v>8</v>
      </c>
      <c r="S7" s="10">
        <v>8</v>
      </c>
      <c r="T7" s="10">
        <v>10</v>
      </c>
      <c r="U7" s="32">
        <f t="shared" ref="U7:U8" si="5">AVERAGE(Q7:T7)</f>
        <v>8.5</v>
      </c>
      <c r="V7" s="33">
        <f t="shared" ref="V7:V8" si="6">U7*3/10</f>
        <v>2.5499999999999998</v>
      </c>
      <c r="W7" s="14"/>
      <c r="X7" s="19">
        <f t="shared" ref="X7:X8" si="7">+V7+P7+K7</f>
        <v>9.1999999999999993</v>
      </c>
      <c r="Y7" s="15">
        <f t="shared" si="4"/>
        <v>8.6199999999999992</v>
      </c>
    </row>
    <row r="8" spans="1:25" ht="15" customHeight="1" x14ac:dyDescent="0.2">
      <c r="A8" s="5">
        <v>6</v>
      </c>
      <c r="B8" s="11" t="s">
        <v>34</v>
      </c>
      <c r="C8" s="12">
        <v>2</v>
      </c>
      <c r="D8" s="12">
        <v>1</v>
      </c>
      <c r="E8" s="12">
        <v>10</v>
      </c>
      <c r="F8" s="12"/>
      <c r="G8" s="44">
        <v>10</v>
      </c>
      <c r="H8" s="44">
        <v>10</v>
      </c>
      <c r="I8" s="10">
        <v>10</v>
      </c>
      <c r="J8" s="29">
        <f t="shared" si="0"/>
        <v>7.166666666666667</v>
      </c>
      <c r="K8" s="30">
        <f t="shared" si="1"/>
        <v>2.5083333333333337</v>
      </c>
      <c r="L8" s="10">
        <v>5</v>
      </c>
      <c r="M8" s="10">
        <v>10</v>
      </c>
      <c r="N8" s="10">
        <v>7</v>
      </c>
      <c r="O8" s="22">
        <f t="shared" si="2"/>
        <v>7.333333333333333</v>
      </c>
      <c r="P8" s="21">
        <f t="shared" si="3"/>
        <v>2.5666666666666664</v>
      </c>
      <c r="Q8" s="10">
        <v>7</v>
      </c>
      <c r="R8" s="10">
        <v>7</v>
      </c>
      <c r="S8" s="10">
        <v>7</v>
      </c>
      <c r="T8" s="10">
        <v>8</v>
      </c>
      <c r="U8" s="32">
        <f t="shared" si="5"/>
        <v>7.25</v>
      </c>
      <c r="V8" s="33">
        <f t="shared" si="6"/>
        <v>2.1749999999999998</v>
      </c>
      <c r="W8" s="14"/>
      <c r="X8" s="19">
        <f t="shared" si="7"/>
        <v>7.25</v>
      </c>
      <c r="Y8" s="15">
        <f t="shared" si="4"/>
        <v>8.6199999999999992</v>
      </c>
    </row>
    <row r="9" spans="1:25" ht="15" customHeight="1" x14ac:dyDescent="0.2">
      <c r="A9" s="5">
        <v>7</v>
      </c>
      <c r="B9" s="11" t="s">
        <v>35</v>
      </c>
      <c r="C9" s="12">
        <v>7</v>
      </c>
      <c r="D9" s="12">
        <v>10</v>
      </c>
      <c r="E9" s="12">
        <v>10</v>
      </c>
      <c r="F9" s="12"/>
      <c r="G9" s="44">
        <v>10</v>
      </c>
      <c r="H9" s="44">
        <v>10</v>
      </c>
      <c r="I9" s="10">
        <v>10</v>
      </c>
      <c r="J9" s="29">
        <f t="shared" si="0"/>
        <v>9.5</v>
      </c>
      <c r="K9" s="30">
        <f t="shared" si="1"/>
        <v>3.3250000000000002</v>
      </c>
      <c r="L9" s="10">
        <v>10</v>
      </c>
      <c r="M9" s="10">
        <v>10</v>
      </c>
      <c r="N9" s="10">
        <v>10</v>
      </c>
      <c r="O9" s="22">
        <f t="shared" si="2"/>
        <v>10</v>
      </c>
      <c r="P9" s="21">
        <f t="shared" si="3"/>
        <v>3.5</v>
      </c>
      <c r="Q9" s="10"/>
      <c r="R9" s="10"/>
      <c r="S9" s="10"/>
      <c r="T9" s="10"/>
      <c r="U9" s="32"/>
      <c r="V9" s="33">
        <f>X9-W9</f>
        <v>2.9249999999999998</v>
      </c>
      <c r="W9" s="14">
        <f>P9+K9</f>
        <v>6.8250000000000002</v>
      </c>
      <c r="X9" s="19">
        <f>W9*10/7</f>
        <v>9.75</v>
      </c>
      <c r="Y9" s="15">
        <f t="shared" si="4"/>
        <v>8.6199999999999992</v>
      </c>
    </row>
    <row r="10" spans="1:25" ht="15" customHeight="1" x14ac:dyDescent="0.2">
      <c r="A10" s="5">
        <v>8</v>
      </c>
      <c r="B10" s="11" t="s">
        <v>36</v>
      </c>
      <c r="C10" s="12">
        <v>10</v>
      </c>
      <c r="D10" s="16">
        <v>1</v>
      </c>
      <c r="E10" s="12"/>
      <c r="F10" s="12"/>
      <c r="G10" s="44">
        <v>10</v>
      </c>
      <c r="H10" s="44">
        <v>10</v>
      </c>
      <c r="I10" s="10">
        <v>10</v>
      </c>
      <c r="J10" s="29">
        <f t="shared" si="0"/>
        <v>8.1999999999999993</v>
      </c>
      <c r="K10" s="30">
        <f t="shared" si="1"/>
        <v>2.8699999999999997</v>
      </c>
      <c r="L10" s="10">
        <v>5</v>
      </c>
      <c r="M10" s="10">
        <v>5</v>
      </c>
      <c r="N10" s="10">
        <v>7</v>
      </c>
      <c r="O10" s="22">
        <f t="shared" si="2"/>
        <v>5.666666666666667</v>
      </c>
      <c r="P10" s="21">
        <f t="shared" si="3"/>
        <v>1.9833333333333336</v>
      </c>
      <c r="Q10" s="10">
        <v>7</v>
      </c>
      <c r="R10" s="10">
        <v>8</v>
      </c>
      <c r="S10" s="10">
        <v>8</v>
      </c>
      <c r="T10" s="10">
        <v>7</v>
      </c>
      <c r="U10" s="32">
        <f>AVERAGE(Q10:T10)</f>
        <v>7.5</v>
      </c>
      <c r="V10" s="33">
        <f>U10*3/10</f>
        <v>2.25</v>
      </c>
      <c r="W10" s="14"/>
      <c r="X10" s="19">
        <f>+V10+P10+K10</f>
        <v>7.1033333333333335</v>
      </c>
      <c r="Y10" s="15">
        <f t="shared" si="4"/>
        <v>8.6199999999999992</v>
      </c>
    </row>
    <row r="11" spans="1:25" ht="15" customHeight="1" x14ac:dyDescent="0.2">
      <c r="A11" s="5">
        <v>9</v>
      </c>
      <c r="B11" s="11" t="s">
        <v>47</v>
      </c>
      <c r="C11" s="12">
        <v>1</v>
      </c>
      <c r="D11" s="12">
        <v>10</v>
      </c>
      <c r="E11" s="12"/>
      <c r="F11" s="12"/>
      <c r="G11" s="44">
        <v>7</v>
      </c>
      <c r="H11" s="44">
        <v>10</v>
      </c>
      <c r="I11" s="10">
        <v>10</v>
      </c>
      <c r="J11" s="29">
        <f t="shared" si="0"/>
        <v>7.6</v>
      </c>
      <c r="K11" s="30">
        <f t="shared" si="1"/>
        <v>2.6599999999999997</v>
      </c>
      <c r="L11" s="10">
        <v>7</v>
      </c>
      <c r="M11" s="10">
        <v>10</v>
      </c>
      <c r="N11" s="10">
        <v>7</v>
      </c>
      <c r="O11" s="22">
        <f t="shared" si="2"/>
        <v>8</v>
      </c>
      <c r="P11" s="21">
        <f t="shared" si="3"/>
        <v>2.8</v>
      </c>
      <c r="Q11" s="10"/>
      <c r="R11" s="10"/>
      <c r="S11" s="10"/>
      <c r="T11" s="10"/>
      <c r="U11" s="32"/>
      <c r="V11" s="33">
        <f>X11-W11</f>
        <v>2.34</v>
      </c>
      <c r="W11" s="14">
        <f>P11+K11</f>
        <v>5.4599999999999991</v>
      </c>
      <c r="X11" s="19">
        <f>W11*10/7</f>
        <v>7.7999999999999989</v>
      </c>
      <c r="Y11" s="15">
        <f t="shared" si="4"/>
        <v>8.6199999999999992</v>
      </c>
    </row>
    <row r="12" spans="1:25" ht="15" customHeight="1" x14ac:dyDescent="0.2">
      <c r="A12" s="5">
        <v>10</v>
      </c>
      <c r="B12" s="11" t="s">
        <v>37</v>
      </c>
      <c r="C12" s="12">
        <v>1</v>
      </c>
      <c r="D12" s="12">
        <v>10</v>
      </c>
      <c r="E12" s="12">
        <v>10</v>
      </c>
      <c r="F12" s="12"/>
      <c r="G12" s="44">
        <v>10</v>
      </c>
      <c r="H12" s="44">
        <v>10</v>
      </c>
      <c r="I12" s="10">
        <v>10</v>
      </c>
      <c r="J12" s="29">
        <f t="shared" si="0"/>
        <v>8.5</v>
      </c>
      <c r="K12" s="30">
        <f t="shared" si="1"/>
        <v>2.9750000000000001</v>
      </c>
      <c r="L12" s="10">
        <v>4</v>
      </c>
      <c r="M12" s="10">
        <v>4</v>
      </c>
      <c r="N12" s="10">
        <v>4</v>
      </c>
      <c r="O12" s="22">
        <f t="shared" si="2"/>
        <v>4</v>
      </c>
      <c r="P12" s="21">
        <f t="shared" si="3"/>
        <v>1.4</v>
      </c>
      <c r="Q12" s="10">
        <v>7</v>
      </c>
      <c r="R12" s="10">
        <v>7</v>
      </c>
      <c r="S12" s="10">
        <v>8</v>
      </c>
      <c r="T12" s="10">
        <v>7</v>
      </c>
      <c r="U12" s="32">
        <f>AVERAGE(Q12:T12)</f>
        <v>7.25</v>
      </c>
      <c r="V12" s="33">
        <f>U12*3/10</f>
        <v>2.1749999999999998</v>
      </c>
      <c r="W12" s="14"/>
      <c r="X12" s="19">
        <f>+V12+P12+K12</f>
        <v>6.55</v>
      </c>
      <c r="Y12" s="15">
        <f t="shared" si="4"/>
        <v>8.6199999999999992</v>
      </c>
    </row>
    <row r="13" spans="1:25" ht="15" customHeight="1" x14ac:dyDescent="0.2">
      <c r="A13" s="5">
        <v>11</v>
      </c>
      <c r="B13" s="11" t="s">
        <v>38</v>
      </c>
      <c r="C13" s="12">
        <v>1</v>
      </c>
      <c r="D13" s="16">
        <v>10</v>
      </c>
      <c r="E13" s="12"/>
      <c r="F13" s="12"/>
      <c r="G13" s="44">
        <v>10</v>
      </c>
      <c r="H13" s="44">
        <v>10</v>
      </c>
      <c r="I13" s="10">
        <v>10</v>
      </c>
      <c r="J13" s="29">
        <f t="shared" si="0"/>
        <v>8.1999999999999993</v>
      </c>
      <c r="K13" s="30">
        <f t="shared" si="1"/>
        <v>2.8699999999999997</v>
      </c>
      <c r="L13" s="10">
        <v>4</v>
      </c>
      <c r="M13" s="10">
        <v>4</v>
      </c>
      <c r="N13" s="10">
        <v>7</v>
      </c>
      <c r="O13" s="22">
        <f t="shared" si="2"/>
        <v>5</v>
      </c>
      <c r="P13" s="21">
        <f t="shared" si="3"/>
        <v>1.75</v>
      </c>
      <c r="U13" s="32"/>
      <c r="V13" s="33">
        <f t="shared" ref="V13:V17" si="8">X13-W13</f>
        <v>1.9799999999999995</v>
      </c>
      <c r="W13" s="14">
        <f t="shared" ref="W13:W17" si="9">P13+K13</f>
        <v>4.6199999999999992</v>
      </c>
      <c r="X13" s="19">
        <f t="shared" ref="X13:X17" si="10">W13*10/7</f>
        <v>6.5999999999999988</v>
      </c>
      <c r="Y13" s="15">
        <f t="shared" si="4"/>
        <v>8.6199999999999992</v>
      </c>
    </row>
    <row r="14" spans="1:25" ht="15" customHeight="1" x14ac:dyDescent="0.2">
      <c r="A14" s="5">
        <v>12</v>
      </c>
      <c r="B14" s="11" t="s">
        <v>39</v>
      </c>
      <c r="C14" s="12">
        <v>6</v>
      </c>
      <c r="D14" s="12">
        <v>10</v>
      </c>
      <c r="E14" s="12">
        <v>6</v>
      </c>
      <c r="F14" s="12"/>
      <c r="G14" s="44">
        <v>8</v>
      </c>
      <c r="H14" s="44">
        <v>10</v>
      </c>
      <c r="I14" s="10">
        <v>10</v>
      </c>
      <c r="J14" s="29">
        <f t="shared" si="0"/>
        <v>8.3333333333333339</v>
      </c>
      <c r="K14" s="30">
        <f t="shared" si="1"/>
        <v>2.916666666666667</v>
      </c>
      <c r="L14" s="10">
        <v>10</v>
      </c>
      <c r="M14" s="10">
        <v>8</v>
      </c>
      <c r="N14" s="10">
        <v>8</v>
      </c>
      <c r="O14" s="22">
        <f t="shared" si="2"/>
        <v>8.6666666666666661</v>
      </c>
      <c r="P14" s="21">
        <f t="shared" si="3"/>
        <v>3.0333333333333332</v>
      </c>
      <c r="Q14" s="10"/>
      <c r="R14" s="10"/>
      <c r="S14" s="10"/>
      <c r="T14" s="10"/>
      <c r="U14" s="32"/>
      <c r="V14" s="33">
        <f t="shared" si="8"/>
        <v>2.5499999999999998</v>
      </c>
      <c r="W14" s="14">
        <f t="shared" si="9"/>
        <v>5.95</v>
      </c>
      <c r="X14" s="19">
        <f t="shared" si="10"/>
        <v>8.5</v>
      </c>
      <c r="Y14" s="15">
        <f t="shared" si="4"/>
        <v>8.6199999999999992</v>
      </c>
    </row>
    <row r="15" spans="1:25" ht="15" customHeight="1" x14ac:dyDescent="0.2">
      <c r="A15" s="5"/>
      <c r="B15" s="11" t="s">
        <v>48</v>
      </c>
      <c r="C15" s="12">
        <v>4</v>
      </c>
      <c r="D15" s="12">
        <v>10</v>
      </c>
      <c r="E15" s="12"/>
      <c r="F15" s="12"/>
      <c r="G15" s="44">
        <v>10</v>
      </c>
      <c r="H15" s="44">
        <v>10</v>
      </c>
      <c r="I15" s="10">
        <v>10</v>
      </c>
      <c r="J15" s="29">
        <f t="shared" si="0"/>
        <v>8.8000000000000007</v>
      </c>
      <c r="K15" s="30">
        <f t="shared" si="1"/>
        <v>3.0800000000000005</v>
      </c>
      <c r="L15" s="10">
        <v>3</v>
      </c>
      <c r="M15" s="10">
        <v>10</v>
      </c>
      <c r="N15" s="10">
        <v>7</v>
      </c>
      <c r="O15" s="22">
        <f t="shared" si="2"/>
        <v>6.666666666666667</v>
      </c>
      <c r="P15" s="21">
        <f t="shared" si="3"/>
        <v>2.3333333333333335</v>
      </c>
      <c r="Q15" s="10"/>
      <c r="R15" s="10"/>
      <c r="S15" s="10"/>
      <c r="T15" s="10"/>
      <c r="U15" s="32"/>
      <c r="V15" s="33">
        <f t="shared" si="8"/>
        <v>2.3200000000000003</v>
      </c>
      <c r="W15" s="14">
        <f t="shared" si="9"/>
        <v>5.413333333333334</v>
      </c>
      <c r="X15" s="19">
        <f t="shared" si="10"/>
        <v>7.7333333333333343</v>
      </c>
      <c r="Y15" s="15">
        <f t="shared" si="4"/>
        <v>8.6199999999999992</v>
      </c>
    </row>
    <row r="16" spans="1:25" ht="15" customHeight="1" x14ac:dyDescent="0.2">
      <c r="A16" s="5"/>
      <c r="B16" s="11" t="s">
        <v>49</v>
      </c>
      <c r="C16" s="12">
        <v>3</v>
      </c>
      <c r="D16" s="12">
        <v>4</v>
      </c>
      <c r="E16" s="12"/>
      <c r="F16" s="12"/>
      <c r="G16" s="44">
        <v>10</v>
      </c>
      <c r="H16" s="44">
        <v>10</v>
      </c>
      <c r="I16" s="10">
        <v>10</v>
      </c>
      <c r="J16" s="29">
        <f t="shared" si="0"/>
        <v>7.4</v>
      </c>
      <c r="K16" s="30">
        <f t="shared" si="1"/>
        <v>2.5900000000000003</v>
      </c>
      <c r="L16" s="10">
        <v>3</v>
      </c>
      <c r="M16" s="10">
        <v>10</v>
      </c>
      <c r="N16" s="10">
        <v>7</v>
      </c>
      <c r="O16" s="22">
        <f t="shared" si="2"/>
        <v>6.666666666666667</v>
      </c>
      <c r="P16" s="21">
        <f t="shared" si="3"/>
        <v>2.3333333333333335</v>
      </c>
      <c r="Q16" s="10"/>
      <c r="R16" s="10"/>
      <c r="S16" s="10"/>
      <c r="T16" s="10"/>
      <c r="U16" s="32"/>
      <c r="V16" s="33">
        <f t="shared" si="8"/>
        <v>2.1099999999999994</v>
      </c>
      <c r="W16" s="14">
        <f t="shared" si="9"/>
        <v>4.9233333333333338</v>
      </c>
      <c r="X16" s="19">
        <f t="shared" si="10"/>
        <v>7.0333333333333332</v>
      </c>
      <c r="Y16" s="15">
        <f t="shared" si="4"/>
        <v>8.6199999999999992</v>
      </c>
    </row>
    <row r="17" spans="1:25" ht="15" customHeight="1" x14ac:dyDescent="0.2">
      <c r="A17" s="5">
        <v>13</v>
      </c>
      <c r="B17" s="11" t="s">
        <v>40</v>
      </c>
      <c r="C17" s="12">
        <v>10</v>
      </c>
      <c r="D17" s="12">
        <v>4</v>
      </c>
      <c r="E17" s="16">
        <v>1</v>
      </c>
      <c r="F17" s="12"/>
      <c r="G17" s="44">
        <v>8</v>
      </c>
      <c r="H17" s="44">
        <v>10</v>
      </c>
      <c r="I17" s="10">
        <v>10</v>
      </c>
      <c r="J17" s="29">
        <f t="shared" si="0"/>
        <v>7.166666666666667</v>
      </c>
      <c r="K17" s="30">
        <f t="shared" si="1"/>
        <v>2.5083333333333337</v>
      </c>
      <c r="L17" s="10">
        <v>10</v>
      </c>
      <c r="M17" s="10">
        <v>8</v>
      </c>
      <c r="N17" s="10">
        <v>8</v>
      </c>
      <c r="O17" s="22">
        <f t="shared" si="2"/>
        <v>8.6666666666666661</v>
      </c>
      <c r="P17" s="21">
        <f t="shared" si="3"/>
        <v>3.0333333333333332</v>
      </c>
      <c r="Q17" s="10"/>
      <c r="R17" s="10"/>
      <c r="S17" s="10"/>
      <c r="T17" s="10"/>
      <c r="U17" s="32"/>
      <c r="V17" s="33">
        <f t="shared" si="8"/>
        <v>2.375</v>
      </c>
      <c r="W17" s="14">
        <f t="shared" si="9"/>
        <v>5.541666666666667</v>
      </c>
      <c r="X17" s="19">
        <f t="shared" si="10"/>
        <v>7.916666666666667</v>
      </c>
      <c r="Y17" s="15">
        <f t="shared" si="4"/>
        <v>8.6199999999999992</v>
      </c>
    </row>
    <row r="18" spans="1:25" ht="15" customHeight="1" x14ac:dyDescent="0.2">
      <c r="A18" s="5">
        <v>14</v>
      </c>
      <c r="B18" s="11" t="s">
        <v>41</v>
      </c>
      <c r="C18" s="12">
        <v>1</v>
      </c>
      <c r="D18" s="12">
        <v>3</v>
      </c>
      <c r="E18" s="16">
        <v>1</v>
      </c>
      <c r="F18" s="12"/>
      <c r="G18" s="44">
        <v>7</v>
      </c>
      <c r="H18" s="44">
        <v>10</v>
      </c>
      <c r="I18" s="10">
        <v>10</v>
      </c>
      <c r="J18" s="29">
        <f t="shared" si="0"/>
        <v>5.333333333333333</v>
      </c>
      <c r="K18" s="30">
        <f t="shared" si="1"/>
        <v>1.8666666666666665</v>
      </c>
      <c r="L18" s="10">
        <v>7</v>
      </c>
      <c r="M18" s="10">
        <v>10</v>
      </c>
      <c r="N18" s="10">
        <v>7</v>
      </c>
      <c r="O18" s="22">
        <f t="shared" si="2"/>
        <v>8</v>
      </c>
      <c r="P18" s="21">
        <f t="shared" si="3"/>
        <v>2.8</v>
      </c>
      <c r="Q18" s="10">
        <v>10</v>
      </c>
      <c r="R18" s="10">
        <v>10</v>
      </c>
      <c r="S18" s="10">
        <v>10</v>
      </c>
      <c r="T18" s="10">
        <v>10</v>
      </c>
      <c r="U18" s="32">
        <f>AVERAGE(Q18:T18)</f>
        <v>10</v>
      </c>
      <c r="V18" s="33">
        <f>U18*3/10</f>
        <v>3</v>
      </c>
      <c r="W18" s="14"/>
      <c r="X18" s="19">
        <f>+V18+P18+K18</f>
        <v>7.6666666666666661</v>
      </c>
      <c r="Y18" s="15">
        <f t="shared" si="4"/>
        <v>8.6199999999999992</v>
      </c>
    </row>
    <row r="19" spans="1:25" ht="15" customHeight="1" x14ac:dyDescent="0.2">
      <c r="A19" s="5"/>
      <c r="B19" s="11" t="s">
        <v>42</v>
      </c>
      <c r="C19" s="12">
        <v>10</v>
      </c>
      <c r="D19" s="12">
        <v>10</v>
      </c>
      <c r="E19" s="12"/>
      <c r="F19" s="12"/>
      <c r="G19" s="44">
        <v>9</v>
      </c>
      <c r="H19" s="44">
        <v>10</v>
      </c>
      <c r="I19" s="10">
        <v>10</v>
      </c>
      <c r="J19" s="29">
        <f t="shared" si="0"/>
        <v>9.8000000000000007</v>
      </c>
      <c r="K19" s="30">
        <f t="shared" si="1"/>
        <v>3.4300000000000006</v>
      </c>
      <c r="L19" s="10">
        <v>10</v>
      </c>
      <c r="M19" s="10">
        <v>10</v>
      </c>
      <c r="N19" s="10">
        <v>7</v>
      </c>
      <c r="O19" s="22">
        <f t="shared" si="2"/>
        <v>9</v>
      </c>
      <c r="P19" s="21">
        <f t="shared" si="3"/>
        <v>3.15</v>
      </c>
      <c r="Q19" s="10"/>
      <c r="R19" s="10"/>
      <c r="S19" s="10"/>
      <c r="T19" s="10"/>
      <c r="U19" s="32"/>
      <c r="V19" s="33">
        <f t="shared" ref="V19:V20" si="11">X19-W19</f>
        <v>2.8200000000000003</v>
      </c>
      <c r="W19" s="14">
        <f t="shared" ref="W19:W20" si="12">P19+K19</f>
        <v>6.58</v>
      </c>
      <c r="X19" s="19">
        <f t="shared" ref="X19:X20" si="13">W19*10/7</f>
        <v>9.4</v>
      </c>
      <c r="Y19" s="15">
        <f t="shared" si="4"/>
        <v>8.6199999999999992</v>
      </c>
    </row>
    <row r="20" spans="1:25" ht="15" customHeight="1" x14ac:dyDescent="0.2">
      <c r="A20" s="5">
        <v>15</v>
      </c>
      <c r="B20" s="11" t="s">
        <v>50</v>
      </c>
      <c r="C20" s="12">
        <v>10</v>
      </c>
      <c r="D20" s="12">
        <v>8</v>
      </c>
      <c r="E20" s="12"/>
      <c r="F20" s="12"/>
      <c r="G20" s="44">
        <v>9</v>
      </c>
      <c r="H20" s="44">
        <v>10</v>
      </c>
      <c r="I20" s="10">
        <v>10</v>
      </c>
      <c r="J20" s="29">
        <f t="shared" si="0"/>
        <v>9.4</v>
      </c>
      <c r="K20" s="30">
        <f t="shared" si="1"/>
        <v>3.29</v>
      </c>
      <c r="L20" s="10">
        <v>10</v>
      </c>
      <c r="M20" s="10">
        <v>10</v>
      </c>
      <c r="N20" s="10">
        <v>7</v>
      </c>
      <c r="O20" s="22">
        <f t="shared" si="2"/>
        <v>9</v>
      </c>
      <c r="P20" s="21">
        <f t="shared" si="3"/>
        <v>3.15</v>
      </c>
      <c r="Q20" s="10"/>
      <c r="R20" s="10"/>
      <c r="S20" s="10"/>
      <c r="T20" s="10"/>
      <c r="U20" s="32"/>
      <c r="V20" s="33">
        <f t="shared" si="11"/>
        <v>2.76</v>
      </c>
      <c r="W20" s="14">
        <f t="shared" si="12"/>
        <v>6.4399999999999995</v>
      </c>
      <c r="X20" s="19">
        <f t="shared" si="13"/>
        <v>9.1999999999999993</v>
      </c>
      <c r="Y20" s="15">
        <f>+Y18</f>
        <v>8.6199999999999992</v>
      </c>
    </row>
    <row r="21" spans="1:25" ht="15" customHeight="1" x14ac:dyDescent="0.2">
      <c r="A21" s="5">
        <v>16</v>
      </c>
      <c r="B21" s="11" t="s">
        <v>51</v>
      </c>
      <c r="C21" s="12">
        <v>1</v>
      </c>
      <c r="D21" s="12">
        <v>10</v>
      </c>
      <c r="E21" s="12"/>
      <c r="F21" s="12"/>
      <c r="G21" s="44">
        <v>10</v>
      </c>
      <c r="H21" s="44">
        <v>10</v>
      </c>
      <c r="I21" s="10">
        <v>10</v>
      </c>
      <c r="J21" s="29">
        <f t="shared" si="0"/>
        <v>8.1999999999999993</v>
      </c>
      <c r="K21" s="30">
        <f t="shared" si="1"/>
        <v>2.8699999999999997</v>
      </c>
      <c r="L21" s="10">
        <v>7</v>
      </c>
      <c r="M21" s="10">
        <v>7</v>
      </c>
      <c r="N21" s="10">
        <v>8</v>
      </c>
      <c r="O21" s="22">
        <f t="shared" si="2"/>
        <v>7.333333333333333</v>
      </c>
      <c r="P21" s="21">
        <f t="shared" si="3"/>
        <v>2.5666666666666664</v>
      </c>
      <c r="Q21" s="10">
        <v>9</v>
      </c>
      <c r="R21" s="10">
        <v>9</v>
      </c>
      <c r="S21" s="10">
        <v>9</v>
      </c>
      <c r="T21" s="10">
        <v>10</v>
      </c>
      <c r="U21" s="32">
        <f t="shared" ref="U21:U22" si="14">AVERAGE(Q21:T21)</f>
        <v>9.25</v>
      </c>
      <c r="V21" s="33">
        <f t="shared" ref="V21:V22" si="15">U21*3/10</f>
        <v>2.7749999999999999</v>
      </c>
      <c r="W21" s="14"/>
      <c r="X21" s="19">
        <f t="shared" ref="X21:X22" si="16">+V21+P21+K21</f>
        <v>8.211666666666666</v>
      </c>
      <c r="Y21" s="15">
        <f t="shared" si="4"/>
        <v>8.6199999999999992</v>
      </c>
    </row>
    <row r="22" spans="1:25" ht="15" customHeight="1" x14ac:dyDescent="0.2">
      <c r="A22" s="5">
        <v>17</v>
      </c>
      <c r="B22" s="11" t="s">
        <v>43</v>
      </c>
      <c r="C22" s="12">
        <v>1</v>
      </c>
      <c r="D22" s="12">
        <v>10</v>
      </c>
      <c r="E22" s="12"/>
      <c r="F22" s="12"/>
      <c r="G22" s="44">
        <v>10</v>
      </c>
      <c r="H22" s="44">
        <v>10</v>
      </c>
      <c r="I22" s="10">
        <v>10</v>
      </c>
      <c r="J22" s="29">
        <f t="shared" si="0"/>
        <v>8.1999999999999993</v>
      </c>
      <c r="K22" s="30">
        <f t="shared" si="1"/>
        <v>2.8699999999999997</v>
      </c>
      <c r="L22" s="10">
        <v>4</v>
      </c>
      <c r="M22" s="10">
        <v>4</v>
      </c>
      <c r="N22" s="10">
        <v>4</v>
      </c>
      <c r="O22" s="22">
        <f t="shared" si="2"/>
        <v>4</v>
      </c>
      <c r="P22" s="21">
        <f t="shared" si="3"/>
        <v>1.4</v>
      </c>
      <c r="Q22" s="10">
        <v>10</v>
      </c>
      <c r="R22" s="10">
        <v>10</v>
      </c>
      <c r="S22" s="10">
        <v>10</v>
      </c>
      <c r="T22" s="10">
        <v>10</v>
      </c>
      <c r="U22" s="32">
        <f t="shared" si="14"/>
        <v>10</v>
      </c>
      <c r="V22" s="33">
        <f t="shared" si="15"/>
        <v>3</v>
      </c>
      <c r="W22" s="14"/>
      <c r="X22" s="19">
        <f t="shared" si="16"/>
        <v>7.27</v>
      </c>
      <c r="Y22" s="15">
        <f t="shared" si="4"/>
        <v>8.6199999999999992</v>
      </c>
    </row>
    <row r="23" spans="1:25" x14ac:dyDescent="0.2">
      <c r="D23" s="10"/>
      <c r="E23" s="10"/>
      <c r="F23" s="10"/>
      <c r="G23" s="10">
        <f>AVERAGE(G3:G22)</f>
        <v>9.4</v>
      </c>
      <c r="H23" s="10">
        <f>AVERAGE(H3:H22)</f>
        <v>10</v>
      </c>
      <c r="I23" s="10">
        <f>AVERAGE(I3:I22)</f>
        <v>9.8000000000000007</v>
      </c>
      <c r="J23" s="29">
        <f t="shared" ref="J23" si="17">AVERAGE(D23:I23)</f>
        <v>9.7333333333333325</v>
      </c>
      <c r="K23" s="30">
        <f t="shared" ref="K23" si="18">J23*3.5/10</f>
        <v>3.4066666666666663</v>
      </c>
      <c r="L23" s="10">
        <f>AVERAGE(L3:L22)</f>
        <v>6.75</v>
      </c>
      <c r="M23" s="10">
        <f>AVERAGE(M3:M22)</f>
        <v>7.8</v>
      </c>
      <c r="N23" s="10">
        <f>AVERAGE(N3:N22)</f>
        <v>7.35</v>
      </c>
      <c r="O23" s="22">
        <f t="shared" ref="O23" si="19">AVERAGE(L23:N23)</f>
        <v>7.3</v>
      </c>
      <c r="P23" s="21">
        <f t="shared" ref="P23" si="20">O23*3.5/10</f>
        <v>2.5550000000000002</v>
      </c>
      <c r="Q23" s="10">
        <f>AVERAGE(Q3:Q22)</f>
        <v>8.6666666666666661</v>
      </c>
      <c r="R23" s="10">
        <f>AVERAGE(R3:R22)</f>
        <v>8.7777777777777786</v>
      </c>
      <c r="S23" s="10">
        <f>AVERAGE(S3:S22)</f>
        <v>8.8888888888888893</v>
      </c>
      <c r="T23" s="10">
        <f>AVERAGE(T3:T22)</f>
        <v>9.1111111111111107</v>
      </c>
      <c r="U23" s="32">
        <f>AVERAGE(Q23:T23)</f>
        <v>8.8611111111111107</v>
      </c>
      <c r="V23" s="33">
        <f>U23*3/10</f>
        <v>2.6583333333333332</v>
      </c>
      <c r="W23" s="14"/>
      <c r="X23" s="19">
        <f>+V23+P23+K23</f>
        <v>8.6199999999999992</v>
      </c>
    </row>
    <row r="24" spans="1:25" ht="14.25" x14ac:dyDescent="0.2">
      <c r="B24" s="8" t="s">
        <v>44</v>
      </c>
    </row>
    <row r="25" spans="1:25" ht="15" x14ac:dyDescent="0.2">
      <c r="B25" s="11" t="s">
        <v>26</v>
      </c>
      <c r="C25" s="8">
        <v>10</v>
      </c>
      <c r="D25" s="46"/>
    </row>
    <row r="26" spans="1:25" ht="15" x14ac:dyDescent="0.25">
      <c r="B26" s="2" t="s">
        <v>25</v>
      </c>
      <c r="C26" s="8">
        <v>9</v>
      </c>
      <c r="D26" s="47"/>
    </row>
    <row r="27" spans="1:25" ht="15" x14ac:dyDescent="0.25">
      <c r="B27" s="11" t="s">
        <v>24</v>
      </c>
      <c r="C27" s="8">
        <v>8</v>
      </c>
      <c r="D27" s="47"/>
    </row>
    <row r="28" spans="1:25" ht="15" x14ac:dyDescent="0.25">
      <c r="B28" s="11" t="s">
        <v>23</v>
      </c>
      <c r="C28" s="8">
        <v>7</v>
      </c>
      <c r="D28" s="47"/>
    </row>
    <row r="29" spans="1:25" ht="15" x14ac:dyDescent="0.25">
      <c r="B29" s="3" t="s">
        <v>1</v>
      </c>
      <c r="C29" s="8">
        <v>6</v>
      </c>
      <c r="D29" s="47"/>
    </row>
    <row r="30" spans="1:25" ht="15" x14ac:dyDescent="0.25">
      <c r="B30" s="3" t="s">
        <v>2</v>
      </c>
      <c r="C30" s="8">
        <v>5</v>
      </c>
      <c r="D30" s="47"/>
    </row>
    <row r="31" spans="1:25" ht="15" x14ac:dyDescent="0.25">
      <c r="B31" s="3" t="s">
        <v>3</v>
      </c>
      <c r="C31" s="8">
        <v>4</v>
      </c>
      <c r="D31" s="47"/>
    </row>
    <row r="32" spans="1:25" ht="15" x14ac:dyDescent="0.25">
      <c r="B32" s="3" t="s">
        <v>4</v>
      </c>
      <c r="C32" s="8">
        <v>3</v>
      </c>
      <c r="D32" s="47"/>
    </row>
    <row r="33" spans="2:4" ht="15" x14ac:dyDescent="0.25">
      <c r="B33" s="3" t="s">
        <v>5</v>
      </c>
      <c r="C33" s="8">
        <v>2</v>
      </c>
      <c r="D33" s="47"/>
    </row>
    <row r="34" spans="2:4" ht="15" x14ac:dyDescent="0.25">
      <c r="B34" s="3" t="s">
        <v>6</v>
      </c>
      <c r="C34" s="8">
        <v>1</v>
      </c>
      <c r="D34" s="47"/>
    </row>
  </sheetData>
  <mergeCells count="4">
    <mergeCell ref="M1:P1"/>
    <mergeCell ref="Q1:V1"/>
    <mergeCell ref="D2:F2"/>
    <mergeCell ref="D1:K1"/>
  </mergeCells>
  <pageMargins left="0.27559055118110237" right="0.23622047244094491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PARCIAL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Alfonso Patricio Arellano Barriga</cp:lastModifiedBy>
  <cp:lastPrinted>2015-01-27T13:38:04Z</cp:lastPrinted>
  <dcterms:created xsi:type="dcterms:W3CDTF">2014-09-12T02:39:37Z</dcterms:created>
  <dcterms:modified xsi:type="dcterms:W3CDTF">2025-05-29T17:25:12Z</dcterms:modified>
</cp:coreProperties>
</file>