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itocastillo/Desktop/GERENCIA DE PROYECTOS 2025 1S/MATERIAL DEL CURSO/CASO 9 PLAN/"/>
    </mc:Choice>
  </mc:AlternateContent>
  <xr:revisionPtr revIDLastSave="0" documentId="13_ncr:1_{D25DDB42-36FC-7643-996C-6551D1532C49}" xr6:coauthVersionLast="47" xr6:coauthVersionMax="47" xr10:uidLastSave="{00000000-0000-0000-0000-000000000000}"/>
  <bookViews>
    <workbookView xWindow="0" yWindow="760" windowWidth="30240" windowHeight="17700" activeTab="2" xr2:uid="{B6A9E61C-4F57-F842-B472-A4AE93BA1C96}"/>
  </bookViews>
  <sheets>
    <sheet name="CRONOGRAMA" sheetId="1" r:id="rId1"/>
    <sheet name="RESTRICCIONES S1" sheetId="2" r:id="rId2"/>
    <sheet name="RESTRICCIONES S2" sheetId="4" r:id="rId3"/>
    <sheet name="RECURSOS S1" sheetId="5" r:id="rId4"/>
    <sheet name="PAC 1" sheetId="3" r:id="rId5"/>
    <sheet name="RECURSOS S2" sheetId="6" r:id="rId6"/>
  </sheets>
  <definedNames>
    <definedName name="_xlchart.v1.0" hidden="1">'PAC 1'!$E$14</definedName>
    <definedName name="_xlchart.v1.1" hidden="1">'PAC 1'!$F$13</definedName>
    <definedName name="_xlchart.v1.2" hidden="1">'PAC 1'!$F$14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" i="6" l="1"/>
  <c r="E43" i="6"/>
  <c r="E45" i="6" s="1"/>
  <c r="E34" i="6"/>
  <c r="E33" i="6"/>
  <c r="E32" i="6"/>
  <c r="E23" i="6"/>
  <c r="E22" i="6"/>
  <c r="E28" i="6" s="1"/>
  <c r="E7" i="6"/>
  <c r="E6" i="6"/>
  <c r="E5" i="6"/>
  <c r="E18" i="6" s="1"/>
  <c r="E43" i="5"/>
  <c r="E45" i="5" s="1"/>
  <c r="E34" i="5"/>
  <c r="E33" i="5"/>
  <c r="E32" i="5"/>
  <c r="E23" i="5"/>
  <c r="E22" i="5"/>
  <c r="E7" i="5"/>
  <c r="E6" i="5"/>
  <c r="E5" i="5"/>
  <c r="C36" i="2"/>
  <c r="C35" i="2"/>
  <c r="C34" i="2"/>
  <c r="C33" i="2"/>
  <c r="E19" i="2"/>
  <c r="E20" i="2"/>
  <c r="E26" i="2"/>
  <c r="E18" i="2"/>
  <c r="D20" i="2"/>
  <c r="D19" i="2"/>
  <c r="D18" i="2"/>
  <c r="C20" i="2"/>
  <c r="C19" i="2"/>
  <c r="C18" i="2"/>
  <c r="C14" i="2"/>
  <c r="C13" i="2"/>
  <c r="C12" i="2"/>
  <c r="C11" i="2"/>
  <c r="C10" i="2"/>
  <c r="C9" i="2"/>
  <c r="C8" i="2"/>
  <c r="C7" i="2"/>
  <c r="C6" i="2"/>
  <c r="C5" i="2"/>
  <c r="C4" i="2"/>
  <c r="K14" i="2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E38" i="6" l="1"/>
  <c r="E55" i="6"/>
  <c r="K13" i="1"/>
  <c r="K21" i="1" s="1"/>
  <c r="G13" i="1"/>
  <c r="F21" i="1"/>
  <c r="G8" i="1"/>
  <c r="G21" i="1" s="1"/>
  <c r="G23" i="1" s="1"/>
  <c r="K23" i="1" s="1"/>
  <c r="E18" i="5"/>
  <c r="E55" i="5" s="1"/>
  <c r="E53" i="5"/>
  <c r="K18" i="4"/>
  <c r="K17" i="4"/>
  <c r="K16" i="4"/>
  <c r="K15" i="4"/>
  <c r="K14" i="4"/>
  <c r="K13" i="4"/>
  <c r="K26" i="4"/>
  <c r="K25" i="4"/>
  <c r="K24" i="4"/>
  <c r="K23" i="4"/>
  <c r="K22" i="4"/>
  <c r="K21" i="4"/>
  <c r="K20" i="4"/>
  <c r="K19" i="4"/>
  <c r="K12" i="4"/>
  <c r="K11" i="4"/>
  <c r="K13" i="2"/>
  <c r="K9" i="2"/>
  <c r="K10" i="2"/>
  <c r="K11" i="2"/>
  <c r="C26" i="2"/>
  <c r="C3" i="3" s="1"/>
  <c r="C15" i="3" s="1"/>
  <c r="K4" i="2"/>
  <c r="E28" i="5" l="1"/>
  <c r="E38" i="5"/>
  <c r="K12" i="2"/>
  <c r="K8" i="2"/>
  <c r="K7" i="2"/>
  <c r="K6" i="2"/>
  <c r="K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Tito Castillo</author>
  </authors>
  <commentList>
    <comment ref="C7" authorId="0" shapeId="0" xr:uid="{9C512938-685A-0142-A2FF-FED6CB2B4484}">
      <text>
        <r>
          <rPr>
            <b/>
            <sz val="10"/>
            <color rgb="FF000000"/>
            <rFont val="Tahoma"/>
            <family val="2"/>
          </rPr>
          <t>Tito Castillo: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Se corrige la cantidad. 9 Kg es demasiado</t>
        </r>
      </text>
    </comment>
  </commentList>
</comments>
</file>

<file path=xl/sharedStrings.xml><?xml version="1.0" encoding="utf-8"?>
<sst xmlns="http://schemas.openxmlformats.org/spreadsheetml/2006/main" count="283" uniqueCount="101">
  <si>
    <t>RUBRO</t>
  </si>
  <si>
    <t>SE PUEDE HACER</t>
  </si>
  <si>
    <t>ANALISIS DE RESTRICCIONES</t>
  </si>
  <si>
    <t>DISEÑOS</t>
  </si>
  <si>
    <t>MATERIALES</t>
  </si>
  <si>
    <t>M.O.</t>
  </si>
  <si>
    <t>EQUIPOS Y HERRAMIENTAS</t>
  </si>
  <si>
    <t>PRE REQUISITOS</t>
  </si>
  <si>
    <t>CONDICIONES DE SITIO</t>
  </si>
  <si>
    <t>CLIMA</t>
  </si>
  <si>
    <t>SE PUEDE</t>
  </si>
  <si>
    <t>SI</t>
  </si>
  <si>
    <t>NO</t>
  </si>
  <si>
    <t>m3</t>
  </si>
  <si>
    <t>MANO DE OBRA</t>
  </si>
  <si>
    <t>Kg</t>
  </si>
  <si>
    <r>
      <rPr>
        <b/>
        <sz val="7.5"/>
        <rFont val="Arial"/>
        <family val="2"/>
      </rPr>
      <t>RUBRO</t>
    </r>
  </si>
  <si>
    <r>
      <rPr>
        <b/>
        <sz val="7.5"/>
        <rFont val="Arial"/>
        <family val="2"/>
      </rPr>
      <t>DESCRIPCION</t>
    </r>
  </si>
  <si>
    <r>
      <rPr>
        <b/>
        <sz val="7.5"/>
        <rFont val="Arial"/>
        <family val="2"/>
      </rPr>
      <t>UNIDAD</t>
    </r>
  </si>
  <si>
    <r>
      <rPr>
        <b/>
        <sz val="7.5"/>
        <rFont val="Arial"/>
        <family val="2"/>
      </rPr>
      <t>CANTIDAD</t>
    </r>
  </si>
  <si>
    <r>
      <rPr>
        <b/>
        <sz val="7.5"/>
        <rFont val="Arial"/>
        <family val="2"/>
      </rPr>
      <t>P. UNITARIO</t>
    </r>
  </si>
  <si>
    <r>
      <rPr>
        <b/>
        <sz val="7.5"/>
        <rFont val="Arial"/>
        <family val="2"/>
      </rPr>
      <t>P. TOTAL</t>
    </r>
  </si>
  <si>
    <r>
      <rPr>
        <b/>
        <sz val="7.5"/>
        <rFont val="Arial"/>
        <family val="2"/>
      </rPr>
      <t>1 MES</t>
    </r>
  </si>
  <si>
    <r>
      <rPr>
        <b/>
        <sz val="7.5"/>
        <rFont val="Arial"/>
        <family val="2"/>
      </rPr>
      <t>2 MES</t>
    </r>
  </si>
  <si>
    <r>
      <rPr>
        <sz val="6.5"/>
        <rFont val="Arial MT"/>
        <family val="2"/>
      </rPr>
      <t>INVERSION MENSUAL</t>
    </r>
  </si>
  <si>
    <r>
      <rPr>
        <sz val="6.5"/>
        <rFont val="Arial MT"/>
        <family val="2"/>
      </rPr>
      <t>AVANCE MENSUAL (%)</t>
    </r>
  </si>
  <si>
    <r>
      <rPr>
        <sz val="6.5"/>
        <rFont val="Arial MT"/>
        <family val="2"/>
      </rPr>
      <t>AVANCE ACUMULADO (%)</t>
    </r>
  </si>
  <si>
    <t>SE DEBE HACER</t>
  </si>
  <si>
    <t>INVENTARIO DE TRABAJO EJECUTABLE SEMANA 1</t>
  </si>
  <si>
    <t>SERVICIOS</t>
  </si>
  <si>
    <t>INDIRECTOS</t>
  </si>
  <si>
    <t>DESCRIPCION</t>
  </si>
  <si>
    <t>UNIDAD</t>
  </si>
  <si>
    <t>CANTIDAD</t>
  </si>
  <si>
    <t>C.UNITARIO</t>
  </si>
  <si>
    <t>C TOTAL</t>
  </si>
  <si>
    <t>CATEGORIA</t>
  </si>
  <si>
    <t>C.HORA</t>
  </si>
  <si>
    <t>PEON</t>
  </si>
  <si>
    <t>HORAS</t>
  </si>
  <si>
    <t>ACTIVIDADES PLANIFICADAS SEMANA 1</t>
  </si>
  <si>
    <t>RESTRICCIONES POR LIBERAR</t>
  </si>
  <si>
    <t>#</t>
  </si>
  <si>
    <t>Residente</t>
  </si>
  <si>
    <t>OBSERVACIONES</t>
  </si>
  <si>
    <t>RESPONSABLE</t>
  </si>
  <si>
    <t>INVENTARIO DE TRABAJO EJECUTABLE SEMANA 2</t>
  </si>
  <si>
    <t>ACTIVIDADES PLANIFICADAS SEMANA 2</t>
  </si>
  <si>
    <t xml:space="preserve"> COSTO UNI</t>
  </si>
  <si>
    <t>EQUIPO Y HERRAMIENTA</t>
  </si>
  <si>
    <t>TOTAL</t>
  </si>
  <si>
    <t>ACTIVIDAD</t>
  </si>
  <si>
    <t>COMPLETA</t>
  </si>
  <si>
    <t>CNC</t>
  </si>
  <si>
    <t>PAC</t>
  </si>
  <si>
    <t>Falla de proveedor</t>
  </si>
  <si>
    <t>SEMANA</t>
  </si>
  <si>
    <t>Falla de M.O.</t>
  </si>
  <si>
    <t>Daño de Maquinaria</t>
  </si>
  <si>
    <t>Clima adverso</t>
  </si>
  <si>
    <t>Error de diseño</t>
  </si>
  <si>
    <t>f</t>
  </si>
  <si>
    <r>
      <rPr>
        <b/>
        <sz val="9"/>
        <rFont val="Arial"/>
        <family val="2"/>
      </rPr>
      <t>GOBIERNO AUTONOMO DESCENTRALIZADO DEL CANTON GUARANDA</t>
    </r>
  </si>
  <si>
    <r>
      <rPr>
        <b/>
        <sz val="6.5"/>
        <rFont val="Arial"/>
        <family val="2"/>
      </rPr>
      <t>PROYECTO: Construcción DE LAS ESCALINATAS DE LA CIUDADELA NUEVOS HORIZONTES UBICACION: CIUDAD DE GUARANDA-</t>
    </r>
  </si>
  <si>
    <r>
      <rPr>
        <b/>
        <sz val="9"/>
        <rFont val="Arial"/>
        <family val="2"/>
      </rPr>
      <t>CRONOGRAMA VALORADO DE TRABAJOS</t>
    </r>
  </si>
  <si>
    <t>PERIODOS (MESES/SEMANAS)</t>
  </si>
  <si>
    <r>
      <rPr>
        <sz val="6.5"/>
        <rFont val="Arial MT"/>
        <family val="2"/>
      </rPr>
      <t>REPLANTEO MANUAL -NIVELACION</t>
    </r>
  </si>
  <si>
    <r>
      <rPr>
        <sz val="6.5"/>
        <rFont val="Arial MT"/>
        <family val="2"/>
      </rPr>
      <t>M2</t>
    </r>
  </si>
  <si>
    <t>DERROCAMIENTO Y ROTURA DE HORMIGON- DESALOJO</t>
  </si>
  <si>
    <t>M2</t>
  </si>
  <si>
    <r>
      <rPr>
        <sz val="6.5"/>
        <rFont val="Arial MT"/>
        <family val="2"/>
      </rPr>
      <t>EXCAVACIÓN SIN CLASIFICAR</t>
    </r>
  </si>
  <si>
    <r>
      <rPr>
        <sz val="6.5"/>
        <rFont val="Arial MT"/>
        <family val="2"/>
      </rPr>
      <t>M3</t>
    </r>
  </si>
  <si>
    <r>
      <rPr>
        <sz val="6.5"/>
        <rFont val="Arial MT"/>
        <family val="2"/>
      </rPr>
      <t>CAJAS REVISION BLOQUE 60x60x60 CON TAPA H</t>
    </r>
  </si>
  <si>
    <r>
      <rPr>
        <sz val="6.5"/>
        <rFont val="Arial MT"/>
        <family val="2"/>
      </rPr>
      <t>U</t>
    </r>
  </si>
  <si>
    <r>
      <rPr>
        <sz val="6.5"/>
        <rFont val="Arial MT"/>
        <family val="2"/>
      </rPr>
      <t>CANALIZACIÓN EXTERIOR (PVC-8")</t>
    </r>
  </si>
  <si>
    <r>
      <rPr>
        <sz val="6.5"/>
        <rFont val="Arial MT"/>
        <family val="2"/>
      </rPr>
      <t>ML</t>
    </r>
  </si>
  <si>
    <t>HORMIGON CICLOPEO CON ENCOFRADO f'c 180 kg/cm2</t>
  </si>
  <si>
    <r>
      <rPr>
        <sz val="6.5"/>
        <rFont val="Arial MT"/>
        <family val="2"/>
      </rPr>
      <t>HORMIGON S. f'c=210 KG/CM2 CON ENCOFRADO</t>
    </r>
  </si>
  <si>
    <r>
      <rPr>
        <sz val="6.5"/>
        <rFont val="Arial MT"/>
        <family val="2"/>
      </rPr>
      <t>MAMPOSTERIA BLOQUE PESADO e=15 cm</t>
    </r>
  </si>
  <si>
    <r>
      <rPr>
        <sz val="6.5"/>
        <rFont val="Arial MT"/>
        <family val="2"/>
      </rPr>
      <t>PICADA DE VEREDA-LIMPIEZA DEASLOJO</t>
    </r>
  </si>
  <si>
    <t>MASILLADO DE GRADAS e=5CM-MALLA METALICA-H.S 210KG/CM2</t>
  </si>
  <si>
    <r>
      <rPr>
        <sz val="6.5"/>
        <rFont val="Arial MT"/>
        <family val="2"/>
      </rPr>
      <t>PINTURA DE ALTO TRAFICO</t>
    </r>
  </si>
  <si>
    <r>
      <rPr>
        <sz val="6.5"/>
        <rFont val="Arial MT"/>
        <family val="2"/>
      </rPr>
      <t>REJILLA DE PISO DE 6"</t>
    </r>
  </si>
  <si>
    <r>
      <rPr>
        <sz val="6.5"/>
        <rFont val="Arial MT"/>
        <family val="2"/>
      </rPr>
      <t>INVERSION ACUMULADA AL 100%</t>
    </r>
  </si>
  <si>
    <r>
      <rPr>
        <sz val="6.5"/>
        <rFont val="Arial MT"/>
        <family val="2"/>
      </rPr>
      <t>INVERSION ACUMULADA AL 80%</t>
    </r>
  </si>
  <si>
    <t>ENLUCIDO EN GENERAL</t>
  </si>
  <si>
    <t>Materiales</t>
  </si>
  <si>
    <t>Diseño</t>
  </si>
  <si>
    <t>ALBAÑIL</t>
  </si>
  <si>
    <t>ALFAJIAS 5x5x240 cm</t>
  </si>
  <si>
    <t>CLAVOS 2 1/2"</t>
  </si>
  <si>
    <t>TABLA DE ENCOFRADO 0.30*2.40 m</t>
  </si>
  <si>
    <t>U</t>
  </si>
  <si>
    <t>MARTILLO</t>
  </si>
  <si>
    <t>SIERRA</t>
  </si>
  <si>
    <t>MANGUERA L = 10 m</t>
  </si>
  <si>
    <t>TOTAL SEMANA</t>
  </si>
  <si>
    <t>TRANSPORTE</t>
  </si>
  <si>
    <t>DESCRIPCION DE LAS RESTRICCIONES PARA LA SEMANA 2</t>
  </si>
  <si>
    <t>El  dueño ha decidido agregar detalles de diseño en el enlucido. La definición estará lista para la semana 3</t>
  </si>
  <si>
    <t>Se han liberado todas las restricciones identificadas en la semana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</si>
</sst>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$&quot;* #,##0.00_ ;_ &quot;$&quot;* \-#,##0.00_ ;_ &quot;$&quot;* &quot;-&quot;??_ ;_ @_ "/>
    <numFmt numFmtId="164" formatCode="0.0%"/>
  </numFmts>
  <fonts count="24">
    <font>
      <sz val="11"/>
      <color indexed="8"/>
      <name val="Calibri"/>
    </font>
    <font>
      <sz val="11"/>
      <color indexed="8"/>
      <name val="Calibri"/>
      <family val="2"/>
    </font>
    <font>
      <b/>
      <sz val="11"/>
      <color indexed="8"/>
      <name val="Arial"/>
      <family val="2"/>
    </font>
    <font>
      <b/>
      <sz val="11"/>
      <color indexed="8"/>
      <name val="Calibri"/>
      <family val="2"/>
    </font>
    <font>
      <b/>
      <sz val="14"/>
      <color indexed="8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Calibri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b/>
      <sz val="6.5"/>
      <name val="Arial"/>
      <family val="2"/>
    </font>
    <font>
      <b/>
      <sz val="7.5"/>
      <name val="Arial"/>
      <family val="2"/>
    </font>
    <font>
      <b/>
      <sz val="6"/>
      <color rgb="FF000000"/>
      <name val="Arial"/>
      <family val="2"/>
    </font>
    <font>
      <sz val="6.5"/>
      <color rgb="FF000000"/>
      <name val="Arial MT"/>
      <family val="2"/>
    </font>
    <font>
      <sz val="6.5"/>
      <name val="Arial MT"/>
    </font>
    <font>
      <sz val="6.5"/>
      <name val="Arial MT"/>
      <family val="2"/>
    </font>
    <font>
      <sz val="11"/>
      <color rgb="FFFF0000"/>
      <name val="Arial"/>
      <family val="2"/>
    </font>
    <font>
      <b/>
      <i/>
      <sz val="11"/>
      <color indexed="8"/>
      <name val="Calibri"/>
      <family val="2"/>
    </font>
    <font>
      <b/>
      <sz val="7"/>
      <name val="Arial"/>
      <family val="2"/>
    </font>
    <font>
      <sz val="11"/>
      <color indexed="8"/>
      <name val="Calibri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4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 applyFill="0" applyProtection="0"/>
    <xf numFmtId="9" fontId="9" fillId="0" borderId="0" applyFont="0" applyFill="0" applyBorder="0" applyAlignment="0" applyProtection="0"/>
    <xf numFmtId="44" fontId="20" fillId="0" borderId="0" applyFont="0" applyFill="0" applyBorder="0" applyAlignment="0" applyProtection="0"/>
  </cellStyleXfs>
  <cellXfs count="86">
    <xf numFmtId="0" fontId="0" fillId="0" borderId="0" xfId="0" applyFill="1" applyProtection="1"/>
    <xf numFmtId="0" fontId="1" fillId="0" borderId="0" xfId="0" applyFont="1" applyFill="1" applyProtection="1"/>
    <xf numFmtId="2" fontId="0" fillId="0" borderId="0" xfId="0" applyNumberFormat="1" applyFill="1" applyProtection="1"/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vertical="center"/>
    </xf>
    <xf numFmtId="0" fontId="3" fillId="0" borderId="0" xfId="0" applyFont="1" applyFill="1" applyProtection="1"/>
    <xf numFmtId="0" fontId="4" fillId="0" borderId="0" xfId="0" applyFont="1" applyFill="1"/>
    <xf numFmtId="0" fontId="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Protection="1"/>
    <xf numFmtId="2" fontId="0" fillId="0" borderId="1" xfId="0" applyNumberFormat="1" applyFill="1" applyBorder="1" applyProtection="1"/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7" fillId="0" borderId="0" xfId="0" applyFont="1" applyFill="1" applyProtection="1"/>
    <xf numFmtId="0" fontId="8" fillId="0" borderId="0" xfId="0" applyFont="1" applyFill="1" applyAlignment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0" fillId="0" borderId="0" xfId="0" applyAlignment="1">
      <alignment horizontal="left" vertical="top"/>
    </xf>
    <xf numFmtId="1" fontId="13" fillId="0" borderId="7" xfId="0" applyNumberFormat="1" applyFont="1" applyBorder="1" applyAlignment="1">
      <alignment horizontal="center" vertical="top" shrinkToFit="1"/>
    </xf>
    <xf numFmtId="1" fontId="14" fillId="0" borderId="8" xfId="0" applyNumberFormat="1" applyFont="1" applyBorder="1" applyAlignment="1">
      <alignment horizontal="center" vertical="top" shrinkToFit="1"/>
    </xf>
    <xf numFmtId="0" fontId="15" fillId="0" borderId="8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center" vertical="top" wrapText="1"/>
    </xf>
    <xf numFmtId="2" fontId="14" fillId="0" borderId="8" xfId="0" applyNumberFormat="1" applyFont="1" applyBorder="1" applyAlignment="1">
      <alignment horizontal="right" vertical="top" shrinkToFit="1"/>
    </xf>
    <xf numFmtId="0" fontId="15" fillId="0" borderId="3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top" wrapText="1"/>
    </xf>
    <xf numFmtId="2" fontId="14" fillId="0" borderId="3" xfId="0" applyNumberFormat="1" applyFont="1" applyBorder="1" applyAlignment="1">
      <alignment horizontal="right" vertical="top" shrinkToFit="1"/>
    </xf>
    <xf numFmtId="0" fontId="0" fillId="0" borderId="1" xfId="0" applyBorder="1" applyAlignment="1">
      <alignment horizontal="left" wrapText="1"/>
    </xf>
    <xf numFmtId="0" fontId="2" fillId="0" borderId="0" xfId="0" applyFont="1" applyFill="1" applyProtection="1"/>
    <xf numFmtId="0" fontId="5" fillId="0" borderId="0" xfId="0" applyFont="1" applyFill="1" applyProtection="1"/>
    <xf numFmtId="0" fontId="5" fillId="0" borderId="1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1" fillId="0" borderId="1" xfId="0" applyFont="1" applyFill="1" applyBorder="1" applyProtection="1"/>
    <xf numFmtId="0" fontId="3" fillId="0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center"/>
    </xf>
    <xf numFmtId="2" fontId="1" fillId="0" borderId="1" xfId="0" applyNumberFormat="1" applyFont="1" applyFill="1" applyBorder="1" applyProtection="1"/>
    <xf numFmtId="0" fontId="1" fillId="0" borderId="1" xfId="0" applyFont="1" applyFill="1" applyBorder="1" applyAlignment="1" applyProtection="1">
      <alignment wrapText="1"/>
    </xf>
    <xf numFmtId="0" fontId="17" fillId="0" borderId="0" xfId="0" applyFont="1" applyFill="1" applyProtection="1"/>
    <xf numFmtId="164" fontId="0" fillId="0" borderId="1" xfId="1" applyNumberFormat="1" applyFont="1" applyFill="1" applyBorder="1" applyProtection="1"/>
    <xf numFmtId="0" fontId="3" fillId="0" borderId="1" xfId="0" applyFont="1" applyFill="1" applyBorder="1" applyProtection="1"/>
    <xf numFmtId="0" fontId="0" fillId="0" borderId="1" xfId="0" applyFill="1" applyBorder="1" applyAlignment="1" applyProtection="1">
      <alignment horizontal="center"/>
    </xf>
    <xf numFmtId="0" fontId="18" fillId="0" borderId="1" xfId="0" applyFont="1" applyFill="1" applyBorder="1" applyAlignment="1" applyProtection="1">
      <alignment horizontal="center"/>
    </xf>
    <xf numFmtId="0" fontId="0" fillId="0" borderId="2" xfId="0" applyBorder="1" applyAlignment="1">
      <alignment horizontal="left" vertical="center" wrapText="1"/>
    </xf>
    <xf numFmtId="2" fontId="14" fillId="0" borderId="8" xfId="0" applyNumberFormat="1" applyFont="1" applyBorder="1" applyAlignment="1">
      <alignment horizontal="right" vertical="center" shrinkToFit="1"/>
    </xf>
    <xf numFmtId="0" fontId="16" fillId="0" borderId="3" xfId="0" applyFont="1" applyBorder="1" applyAlignment="1">
      <alignment vertical="top" wrapText="1"/>
    </xf>
    <xf numFmtId="0" fontId="16" fillId="0" borderId="3" xfId="0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vertical="center" shrinkToFit="1"/>
    </xf>
    <xf numFmtId="2" fontId="14" fillId="0" borderId="3" xfId="0" applyNumberFormat="1" applyFont="1" applyBorder="1" applyAlignment="1">
      <alignment vertical="top" shrinkToFit="1"/>
    </xf>
    <xf numFmtId="0" fontId="15" fillId="0" borderId="3" xfId="0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right" vertical="center" shrinkToFit="1"/>
    </xf>
    <xf numFmtId="4" fontId="14" fillId="0" borderId="1" xfId="0" applyNumberFormat="1" applyFont="1" applyBorder="1" applyAlignment="1">
      <alignment horizontal="right" vertical="center" shrinkToFit="1"/>
    </xf>
    <xf numFmtId="0" fontId="0" fillId="0" borderId="1" xfId="0" applyBorder="1" applyAlignment="1">
      <alignment horizontal="left" vertical="top" wrapText="1"/>
    </xf>
    <xf numFmtId="0" fontId="0" fillId="0" borderId="1" xfId="0" applyFill="1" applyBorder="1" applyAlignment="1">
      <alignment horizontal="left" wrapText="1"/>
    </xf>
    <xf numFmtId="0" fontId="16" fillId="0" borderId="8" xfId="0" applyFont="1" applyBorder="1" applyAlignment="1">
      <alignment horizontal="left" vertical="top" wrapText="1"/>
    </xf>
    <xf numFmtId="2" fontId="5" fillId="0" borderId="1" xfId="0" applyNumberFormat="1" applyFont="1" applyFill="1" applyBorder="1" applyProtection="1"/>
    <xf numFmtId="44" fontId="5" fillId="0" borderId="0" xfId="2" applyFont="1" applyFill="1" applyProtection="1"/>
    <xf numFmtId="0" fontId="23" fillId="2" borderId="0" xfId="0" applyFont="1" applyFill="1" applyProtection="1"/>
    <xf numFmtId="0" fontId="0" fillId="2" borderId="0" xfId="0" applyFill="1" applyProtection="1"/>
    <xf numFmtId="0" fontId="1" fillId="2" borderId="0" xfId="0" applyFont="1" applyFill="1" applyProtection="1"/>
    <xf numFmtId="2" fontId="14" fillId="0" borderId="9" xfId="0" applyNumberFormat="1" applyFont="1" applyBorder="1" applyAlignment="1">
      <alignment horizontal="center" vertical="center" shrinkToFit="1"/>
    </xf>
    <xf numFmtId="2" fontId="14" fillId="0" borderId="10" xfId="0" applyNumberFormat="1" applyFont="1" applyBorder="1" applyAlignment="1">
      <alignment horizontal="center" vertical="center" shrinkToFit="1"/>
    </xf>
    <xf numFmtId="2" fontId="14" fillId="0" borderId="11" xfId="0" applyNumberFormat="1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left" vertical="top" wrapText="1"/>
    </xf>
    <xf numFmtId="4" fontId="14" fillId="0" borderId="12" xfId="0" applyNumberFormat="1" applyFont="1" applyBorder="1" applyAlignment="1">
      <alignment horizontal="center" vertical="top" shrinkToFit="1"/>
    </xf>
    <xf numFmtId="4" fontId="14" fillId="0" borderId="13" xfId="0" applyNumberFormat="1" applyFont="1" applyBorder="1" applyAlignment="1">
      <alignment horizontal="center" vertical="top" shrinkToFit="1"/>
    </xf>
    <xf numFmtId="4" fontId="14" fillId="0" borderId="14" xfId="0" applyNumberFormat="1" applyFont="1" applyBorder="1" applyAlignment="1">
      <alignment horizontal="center" vertical="top" shrinkToFit="1"/>
    </xf>
    <xf numFmtId="10" fontId="14" fillId="0" borderId="12" xfId="1" applyNumberFormat="1" applyFont="1" applyBorder="1" applyAlignment="1">
      <alignment horizontal="center" vertical="top" shrinkToFit="1"/>
    </xf>
    <xf numFmtId="10" fontId="14" fillId="0" borderId="13" xfId="1" applyNumberFormat="1" applyFont="1" applyBorder="1" applyAlignment="1">
      <alignment horizontal="center" vertical="top" shrinkToFit="1"/>
    </xf>
    <xf numFmtId="10" fontId="14" fillId="0" borderId="14" xfId="1" applyNumberFormat="1" applyFont="1" applyBorder="1" applyAlignment="1">
      <alignment horizontal="center" vertical="top" shrinkToFit="1"/>
    </xf>
    <xf numFmtId="2" fontId="14" fillId="0" borderId="15" xfId="0" applyNumberFormat="1" applyFont="1" applyBorder="1" applyAlignment="1">
      <alignment horizontal="center" vertical="center" shrinkToFit="1"/>
    </xf>
    <xf numFmtId="2" fontId="14" fillId="0" borderId="16" xfId="0" applyNumberFormat="1" applyFont="1" applyBorder="1" applyAlignment="1">
      <alignment horizontal="center" vertical="center" shrinkToFit="1"/>
    </xf>
    <xf numFmtId="2" fontId="14" fillId="0" borderId="17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top" wrapText="1" indent="2"/>
    </xf>
    <xf numFmtId="0" fontId="12" fillId="0" borderId="5" xfId="0" applyFont="1" applyBorder="1" applyAlignment="1">
      <alignment horizontal="left" vertical="top" wrapText="1" indent="2"/>
    </xf>
    <xf numFmtId="0" fontId="12" fillId="0" borderId="6" xfId="0" applyFont="1" applyBorder="1" applyAlignment="1">
      <alignment horizontal="left" vertical="top" wrapText="1" indent="2"/>
    </xf>
    <xf numFmtId="0" fontId="12" fillId="0" borderId="3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3">
    <cellStyle name="Moneda" xfId="2" builtinId="4"/>
    <cellStyle name="Normal" xfId="0" builtinId="0"/>
    <cellStyle name="Porcentaje" xfId="1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FF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'PAC 1'!$C$13</c:f>
              <c:strCache>
                <c:ptCount val="1"/>
                <c:pt idx="0">
                  <c:v>PAC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'PAC 1'!$B$14:$B$20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'PAC 1'!$C$14:$C$20</c:f>
              <c:numCache>
                <c:formatCode>0.0%</c:formatCode>
                <c:ptCount val="7"/>
                <c:pt idx="0" formatCode="General">
                  <c:v>0</c:v>
                </c:pt>
                <c:pt idx="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E2-1F4D-96CC-5E4F9AFAE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marker val="1"/>
        <c:smooth val="0"/>
        <c:axId val="595836192"/>
        <c:axId val="1483113871"/>
      </c:lineChart>
      <c:catAx>
        <c:axId val="595836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SEMANA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483113871"/>
        <c:crosses val="autoZero"/>
        <c:auto val="1"/>
        <c:lblAlgn val="ctr"/>
        <c:lblOffset val="100"/>
        <c:noMultiLvlLbl val="0"/>
      </c:catAx>
      <c:valAx>
        <c:axId val="148311387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 PAC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0.0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59583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_xlchart.v1.2</cx:f>
      </cx:numDim>
    </cx:data>
  </cx:chartData>
  <cx:chart>
    <cx:title pos="t" align="ctr" overlay="0">
      <cx:tx>
        <cx:txData>
          <cx:v>CNC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s-MX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CNC</a:t>
          </a:r>
        </a:p>
      </cx:txPr>
    </cx:title>
    <cx:plotArea>
      <cx:plotAreaRegion>
        <cx:series layoutId="clusteredColumn" uniqueId="{375A0FB8-E804-1947-B095-90007E01725F}">
          <cx:tx>
            <cx:txData>
              <cx:f>_xlchart.v1.1</cx:f>
              <cx:v>f</cx:v>
            </cx:txData>
          </cx:tx>
          <cx:dataId val="0"/>
          <cx:layoutPr>
            <cx:aggregation/>
          </cx:layoutPr>
          <cx:axisId val="1"/>
        </cx:series>
        <cx:series layoutId="paretoLine" ownerIdx="0" uniqueId="{0BDAB6AD-2AA9-3642-9B47-46899390A407}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2.xml.rels><?xml version="1.0" encoding="UTF-8" standalone="yes"?>
<Relationships xmlns="http://schemas.openxmlformats.org/package/2006/relationships"><Relationship Id="rId2" Type="http://schemas.microsoft.com/office/2014/relationships/chartEx" Target="../charts/chartEx1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406</xdr:colOff>
      <xdr:row>7</xdr:row>
      <xdr:rowOff>170325</xdr:rowOff>
    </xdr:from>
    <xdr:to>
      <xdr:col>7</xdr:col>
      <xdr:colOff>3962</xdr:colOff>
      <xdr:row>7</xdr:row>
      <xdr:rowOff>170325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6B5B8664-C2F8-6141-93E7-F5D055920522}"/>
            </a:ext>
          </a:extLst>
        </xdr:cNvPr>
        <xdr:cNvCxnSpPr/>
      </xdr:nvCxnSpPr>
      <xdr:spPr>
        <a:xfrm>
          <a:off x="6019338" y="1538017"/>
          <a:ext cx="231504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3783</xdr:colOff>
      <xdr:row>8</xdr:row>
      <xdr:rowOff>287506</xdr:rowOff>
    </xdr:from>
    <xdr:to>
      <xdr:col>11</xdr:col>
      <xdr:colOff>7339</xdr:colOff>
      <xdr:row>8</xdr:row>
      <xdr:rowOff>287506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08DD7B37-DBB0-1F43-B9D2-101B904DA80D}"/>
            </a:ext>
          </a:extLst>
        </xdr:cNvPr>
        <xdr:cNvCxnSpPr/>
      </xdr:nvCxnSpPr>
      <xdr:spPr>
        <a:xfrm>
          <a:off x="6353783" y="1049506"/>
          <a:ext cx="219456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2436</xdr:colOff>
      <xdr:row>8</xdr:row>
      <xdr:rowOff>288114</xdr:rowOff>
    </xdr:from>
    <xdr:to>
      <xdr:col>7</xdr:col>
      <xdr:colOff>221892</xdr:colOff>
      <xdr:row>8</xdr:row>
      <xdr:rowOff>288114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A4FDB331-3121-F24B-A8ED-E2BD6E1D7ACE}"/>
            </a:ext>
          </a:extLst>
        </xdr:cNvPr>
        <xdr:cNvCxnSpPr/>
      </xdr:nvCxnSpPr>
      <xdr:spPr>
        <a:xfrm>
          <a:off x="5666636" y="1050114"/>
          <a:ext cx="219456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226102</xdr:colOff>
      <xdr:row>9</xdr:row>
      <xdr:rowOff>175752</xdr:rowOff>
    </xdr:from>
    <xdr:to>
      <xdr:col>10</xdr:col>
      <xdr:colOff>217609</xdr:colOff>
      <xdr:row>9</xdr:row>
      <xdr:rowOff>175752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BD698EB0-0F10-ED42-8A39-EF711CE7C871}"/>
            </a:ext>
          </a:extLst>
        </xdr:cNvPr>
        <xdr:cNvCxnSpPr/>
      </xdr:nvCxnSpPr>
      <xdr:spPr>
        <a:xfrm>
          <a:off x="6890888" y="1923359"/>
          <a:ext cx="219456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3581</xdr:colOff>
      <xdr:row>9</xdr:row>
      <xdr:rowOff>172577</xdr:rowOff>
    </xdr:from>
    <xdr:to>
      <xdr:col>8</xdr:col>
      <xdr:colOff>210337</xdr:colOff>
      <xdr:row>9</xdr:row>
      <xdr:rowOff>172577</xdr:rowOff>
    </xdr:to>
    <xdr:cxnSp macro="">
      <xdr:nvCxnSpPr>
        <xdr:cNvPr id="16" name="Conector recto 15">
          <a:extLst>
            <a:ext uri="{FF2B5EF4-FFF2-40B4-BE49-F238E27FC236}">
              <a16:creationId xmlns:a16="http://schemas.microsoft.com/office/drawing/2014/main" id="{4DEBA28E-A731-C545-AB36-7804985180B6}"/>
            </a:ext>
          </a:extLst>
        </xdr:cNvPr>
        <xdr:cNvCxnSpPr/>
      </xdr:nvCxnSpPr>
      <xdr:spPr>
        <a:xfrm>
          <a:off x="6478410" y="1920184"/>
          <a:ext cx="206756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7616</xdr:colOff>
      <xdr:row>10</xdr:row>
      <xdr:rowOff>180065</xdr:rowOff>
    </xdr:from>
    <xdr:to>
      <xdr:col>9</xdr:col>
      <xdr:colOff>227072</xdr:colOff>
      <xdr:row>10</xdr:row>
      <xdr:rowOff>180065</xdr:rowOff>
    </xdr:to>
    <xdr:cxnSp macro="">
      <xdr:nvCxnSpPr>
        <xdr:cNvPr id="17" name="Conector recto 16">
          <a:extLst>
            <a:ext uri="{FF2B5EF4-FFF2-40B4-BE49-F238E27FC236}">
              <a16:creationId xmlns:a16="http://schemas.microsoft.com/office/drawing/2014/main" id="{9674570E-41B7-DC4C-B259-1BBDC666EFEA}"/>
            </a:ext>
          </a:extLst>
        </xdr:cNvPr>
        <xdr:cNvCxnSpPr/>
      </xdr:nvCxnSpPr>
      <xdr:spPr>
        <a:xfrm>
          <a:off x="6699539" y="2117629"/>
          <a:ext cx="219456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5705</xdr:colOff>
      <xdr:row>10</xdr:row>
      <xdr:rowOff>170134</xdr:rowOff>
    </xdr:from>
    <xdr:to>
      <xdr:col>11</xdr:col>
      <xdr:colOff>212461</xdr:colOff>
      <xdr:row>10</xdr:row>
      <xdr:rowOff>170134</xdr:rowOff>
    </xdr:to>
    <xdr:cxnSp macro="">
      <xdr:nvCxnSpPr>
        <xdr:cNvPr id="20" name="Conector recto 19">
          <a:extLst>
            <a:ext uri="{FF2B5EF4-FFF2-40B4-BE49-F238E27FC236}">
              <a16:creationId xmlns:a16="http://schemas.microsoft.com/office/drawing/2014/main" id="{C9C0955F-172F-9343-8373-3FB762430B6A}"/>
            </a:ext>
          </a:extLst>
        </xdr:cNvPr>
        <xdr:cNvCxnSpPr/>
      </xdr:nvCxnSpPr>
      <xdr:spPr>
        <a:xfrm>
          <a:off x="7153526" y="2107698"/>
          <a:ext cx="206756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2101</xdr:colOff>
      <xdr:row>11</xdr:row>
      <xdr:rowOff>174490</xdr:rowOff>
    </xdr:from>
    <xdr:to>
      <xdr:col>10</xdr:col>
      <xdr:colOff>212413</xdr:colOff>
      <xdr:row>11</xdr:row>
      <xdr:rowOff>174527</xdr:rowOff>
    </xdr:to>
    <xdr:cxnSp macro="">
      <xdr:nvCxnSpPr>
        <xdr:cNvPr id="22" name="Conector recto 21">
          <a:extLst>
            <a:ext uri="{FF2B5EF4-FFF2-40B4-BE49-F238E27FC236}">
              <a16:creationId xmlns:a16="http://schemas.microsoft.com/office/drawing/2014/main" id="{B3E179B3-D508-4540-9A3A-41A407C38298}"/>
            </a:ext>
          </a:extLst>
        </xdr:cNvPr>
        <xdr:cNvCxnSpPr/>
      </xdr:nvCxnSpPr>
      <xdr:spPr>
        <a:xfrm flipV="1">
          <a:off x="6694024" y="2302011"/>
          <a:ext cx="438261" cy="37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2532</xdr:colOff>
      <xdr:row>12</xdr:row>
      <xdr:rowOff>170128</xdr:rowOff>
    </xdr:from>
    <xdr:to>
      <xdr:col>9</xdr:col>
      <xdr:colOff>4894</xdr:colOff>
      <xdr:row>12</xdr:row>
      <xdr:rowOff>170128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6425296F-AB80-B64D-95A7-3A9A5C552555}"/>
            </a:ext>
          </a:extLst>
        </xdr:cNvPr>
        <xdr:cNvCxnSpPr/>
      </xdr:nvCxnSpPr>
      <xdr:spPr>
        <a:xfrm>
          <a:off x="6477361" y="2487607"/>
          <a:ext cx="219456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5374</xdr:colOff>
      <xdr:row>12</xdr:row>
      <xdr:rowOff>174526</xdr:rowOff>
    </xdr:from>
    <xdr:to>
      <xdr:col>10</xdr:col>
      <xdr:colOff>212130</xdr:colOff>
      <xdr:row>12</xdr:row>
      <xdr:rowOff>174526</xdr:rowOff>
    </xdr:to>
    <xdr:cxnSp macro="">
      <xdr:nvCxnSpPr>
        <xdr:cNvPr id="26" name="Conector recto 25">
          <a:extLst>
            <a:ext uri="{FF2B5EF4-FFF2-40B4-BE49-F238E27FC236}">
              <a16:creationId xmlns:a16="http://schemas.microsoft.com/office/drawing/2014/main" id="{02123152-61D5-1E43-84CC-1F91629C1D85}"/>
            </a:ext>
          </a:extLst>
        </xdr:cNvPr>
        <xdr:cNvCxnSpPr/>
      </xdr:nvCxnSpPr>
      <xdr:spPr>
        <a:xfrm>
          <a:off x="6898109" y="2492005"/>
          <a:ext cx="206756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6925</xdr:colOff>
      <xdr:row>13</xdr:row>
      <xdr:rowOff>169094</xdr:rowOff>
    </xdr:from>
    <xdr:to>
      <xdr:col>8</xdr:col>
      <xdr:colOff>213681</xdr:colOff>
      <xdr:row>13</xdr:row>
      <xdr:rowOff>169094</xdr:rowOff>
    </xdr:to>
    <xdr:cxnSp macro="">
      <xdr:nvCxnSpPr>
        <xdr:cNvPr id="27" name="Conector recto 26">
          <a:extLst>
            <a:ext uri="{FF2B5EF4-FFF2-40B4-BE49-F238E27FC236}">
              <a16:creationId xmlns:a16="http://schemas.microsoft.com/office/drawing/2014/main" id="{356E3A1D-B478-754D-ACEC-7FB8F92140B4}"/>
            </a:ext>
          </a:extLst>
        </xdr:cNvPr>
        <xdr:cNvCxnSpPr/>
      </xdr:nvCxnSpPr>
      <xdr:spPr>
        <a:xfrm>
          <a:off x="6481754" y="2676530"/>
          <a:ext cx="206756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4969</xdr:colOff>
      <xdr:row>13</xdr:row>
      <xdr:rowOff>168711</xdr:rowOff>
    </xdr:from>
    <xdr:to>
      <xdr:col>11</xdr:col>
      <xdr:colOff>211725</xdr:colOff>
      <xdr:row>13</xdr:row>
      <xdr:rowOff>168711</xdr:rowOff>
    </xdr:to>
    <xdr:cxnSp macro="">
      <xdr:nvCxnSpPr>
        <xdr:cNvPr id="28" name="Conector recto 27">
          <a:extLst>
            <a:ext uri="{FF2B5EF4-FFF2-40B4-BE49-F238E27FC236}">
              <a16:creationId xmlns:a16="http://schemas.microsoft.com/office/drawing/2014/main" id="{EB1A6103-C297-AE4F-885B-C1E2B3DD338C}"/>
            </a:ext>
          </a:extLst>
        </xdr:cNvPr>
        <xdr:cNvCxnSpPr/>
      </xdr:nvCxnSpPr>
      <xdr:spPr>
        <a:xfrm>
          <a:off x="7152790" y="2676147"/>
          <a:ext cx="206756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7236</xdr:colOff>
      <xdr:row>14</xdr:row>
      <xdr:rowOff>179675</xdr:rowOff>
    </xdr:from>
    <xdr:to>
      <xdr:col>10</xdr:col>
      <xdr:colOff>6423</xdr:colOff>
      <xdr:row>14</xdr:row>
      <xdr:rowOff>179675</xdr:rowOff>
    </xdr:to>
    <xdr:cxnSp macro="">
      <xdr:nvCxnSpPr>
        <xdr:cNvPr id="29" name="Conector recto 28">
          <a:extLst>
            <a:ext uri="{FF2B5EF4-FFF2-40B4-BE49-F238E27FC236}">
              <a16:creationId xmlns:a16="http://schemas.microsoft.com/office/drawing/2014/main" id="{F9FA66B5-683C-B04B-8280-7F8E857A8F36}"/>
            </a:ext>
          </a:extLst>
        </xdr:cNvPr>
        <xdr:cNvCxnSpPr/>
      </xdr:nvCxnSpPr>
      <xdr:spPr>
        <a:xfrm>
          <a:off x="6699159" y="2877068"/>
          <a:ext cx="227136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6924</xdr:colOff>
      <xdr:row>14</xdr:row>
      <xdr:rowOff>169744</xdr:rowOff>
    </xdr:from>
    <xdr:to>
      <xdr:col>11</xdr:col>
      <xdr:colOff>213680</xdr:colOff>
      <xdr:row>14</xdr:row>
      <xdr:rowOff>169744</xdr:rowOff>
    </xdr:to>
    <xdr:cxnSp macro="">
      <xdr:nvCxnSpPr>
        <xdr:cNvPr id="30" name="Conector recto 29">
          <a:extLst>
            <a:ext uri="{FF2B5EF4-FFF2-40B4-BE49-F238E27FC236}">
              <a16:creationId xmlns:a16="http://schemas.microsoft.com/office/drawing/2014/main" id="{C4240BD6-8EC9-F64E-82FB-7788D6738370}"/>
            </a:ext>
          </a:extLst>
        </xdr:cNvPr>
        <xdr:cNvCxnSpPr/>
      </xdr:nvCxnSpPr>
      <xdr:spPr>
        <a:xfrm>
          <a:off x="7154745" y="2867137"/>
          <a:ext cx="206756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482</xdr:colOff>
      <xdr:row>15</xdr:row>
      <xdr:rowOff>172421</xdr:rowOff>
    </xdr:from>
    <xdr:to>
      <xdr:col>12</xdr:col>
      <xdr:colOff>16282</xdr:colOff>
      <xdr:row>15</xdr:row>
      <xdr:rowOff>173676</xdr:rowOff>
    </xdr:to>
    <xdr:cxnSp macro="">
      <xdr:nvCxnSpPr>
        <xdr:cNvPr id="31" name="Conector recto 30">
          <a:extLst>
            <a:ext uri="{FF2B5EF4-FFF2-40B4-BE49-F238E27FC236}">
              <a16:creationId xmlns:a16="http://schemas.microsoft.com/office/drawing/2014/main" id="{08190C96-8477-C348-8978-C87F9F000784}"/>
            </a:ext>
          </a:extLst>
        </xdr:cNvPr>
        <xdr:cNvCxnSpPr/>
      </xdr:nvCxnSpPr>
      <xdr:spPr>
        <a:xfrm>
          <a:off x="6893217" y="3059771"/>
          <a:ext cx="460843" cy="1255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2310</xdr:colOff>
      <xdr:row>15</xdr:row>
      <xdr:rowOff>176204</xdr:rowOff>
    </xdr:from>
    <xdr:to>
      <xdr:col>7</xdr:col>
      <xdr:colOff>221766</xdr:colOff>
      <xdr:row>15</xdr:row>
      <xdr:rowOff>176204</xdr:rowOff>
    </xdr:to>
    <xdr:cxnSp macro="">
      <xdr:nvCxnSpPr>
        <xdr:cNvPr id="32" name="Conector recto 31">
          <a:extLst>
            <a:ext uri="{FF2B5EF4-FFF2-40B4-BE49-F238E27FC236}">
              <a16:creationId xmlns:a16="http://schemas.microsoft.com/office/drawing/2014/main" id="{02461B88-E7BD-D541-A023-BAC5084AEF41}"/>
            </a:ext>
          </a:extLst>
        </xdr:cNvPr>
        <xdr:cNvCxnSpPr/>
      </xdr:nvCxnSpPr>
      <xdr:spPr>
        <a:xfrm>
          <a:off x="6249190" y="3063554"/>
          <a:ext cx="219456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825</xdr:colOff>
      <xdr:row>16</xdr:row>
      <xdr:rowOff>176474</xdr:rowOff>
    </xdr:from>
    <xdr:to>
      <xdr:col>9</xdr:col>
      <xdr:colOff>3187</xdr:colOff>
      <xdr:row>16</xdr:row>
      <xdr:rowOff>176474</xdr:rowOff>
    </xdr:to>
    <xdr:cxnSp macro="">
      <xdr:nvCxnSpPr>
        <xdr:cNvPr id="33" name="Conector recto 32">
          <a:extLst>
            <a:ext uri="{FF2B5EF4-FFF2-40B4-BE49-F238E27FC236}">
              <a16:creationId xmlns:a16="http://schemas.microsoft.com/office/drawing/2014/main" id="{BBD91476-DB4C-2B42-8EB6-6893D1ABA18D}"/>
            </a:ext>
          </a:extLst>
        </xdr:cNvPr>
        <xdr:cNvCxnSpPr/>
      </xdr:nvCxnSpPr>
      <xdr:spPr>
        <a:xfrm>
          <a:off x="6475654" y="3253782"/>
          <a:ext cx="219456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468</xdr:colOff>
      <xdr:row>16</xdr:row>
      <xdr:rowOff>176092</xdr:rowOff>
    </xdr:from>
    <xdr:to>
      <xdr:col>11</xdr:col>
      <xdr:colOff>4024</xdr:colOff>
      <xdr:row>16</xdr:row>
      <xdr:rowOff>176092</xdr:rowOff>
    </xdr:to>
    <xdr:cxnSp macro="">
      <xdr:nvCxnSpPr>
        <xdr:cNvPr id="34" name="Conector recto 33">
          <a:extLst>
            <a:ext uri="{FF2B5EF4-FFF2-40B4-BE49-F238E27FC236}">
              <a16:creationId xmlns:a16="http://schemas.microsoft.com/office/drawing/2014/main" id="{FB6906F2-0D2C-3645-8999-2FCD71A3C0DA}"/>
            </a:ext>
          </a:extLst>
        </xdr:cNvPr>
        <xdr:cNvCxnSpPr/>
      </xdr:nvCxnSpPr>
      <xdr:spPr>
        <a:xfrm>
          <a:off x="6920340" y="3253400"/>
          <a:ext cx="231505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214974</xdr:colOff>
      <xdr:row>17</xdr:row>
      <xdr:rowOff>174752</xdr:rowOff>
    </xdr:from>
    <xdr:to>
      <xdr:col>10</xdr:col>
      <xdr:colOff>209386</xdr:colOff>
      <xdr:row>17</xdr:row>
      <xdr:rowOff>174789</xdr:rowOff>
    </xdr:to>
    <xdr:cxnSp macro="">
      <xdr:nvCxnSpPr>
        <xdr:cNvPr id="35" name="Conector recto 34">
          <a:extLst>
            <a:ext uri="{FF2B5EF4-FFF2-40B4-BE49-F238E27FC236}">
              <a16:creationId xmlns:a16="http://schemas.microsoft.com/office/drawing/2014/main" id="{0FC2AF0D-2D74-6F4D-9BDD-C59AB02E2F8D}"/>
            </a:ext>
          </a:extLst>
        </xdr:cNvPr>
        <xdr:cNvCxnSpPr/>
      </xdr:nvCxnSpPr>
      <xdr:spPr>
        <a:xfrm flipV="1">
          <a:off x="6689803" y="3442017"/>
          <a:ext cx="439455" cy="37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86</xdr:colOff>
      <xdr:row>18</xdr:row>
      <xdr:rowOff>175711</xdr:rowOff>
    </xdr:from>
    <xdr:to>
      <xdr:col>11</xdr:col>
      <xdr:colOff>3642</xdr:colOff>
      <xdr:row>18</xdr:row>
      <xdr:rowOff>175711</xdr:rowOff>
    </xdr:to>
    <xdr:cxnSp macro="">
      <xdr:nvCxnSpPr>
        <xdr:cNvPr id="36" name="Conector recto 35">
          <a:extLst>
            <a:ext uri="{FF2B5EF4-FFF2-40B4-BE49-F238E27FC236}">
              <a16:creationId xmlns:a16="http://schemas.microsoft.com/office/drawing/2014/main" id="{5A79AD8D-EC46-284C-855D-AE736373DCC5}"/>
            </a:ext>
          </a:extLst>
        </xdr:cNvPr>
        <xdr:cNvCxnSpPr/>
      </xdr:nvCxnSpPr>
      <xdr:spPr>
        <a:xfrm>
          <a:off x="6919958" y="3632933"/>
          <a:ext cx="231505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355</xdr:colOff>
      <xdr:row>19</xdr:row>
      <xdr:rowOff>175328</xdr:rowOff>
    </xdr:from>
    <xdr:to>
      <xdr:col>11</xdr:col>
      <xdr:colOff>3260</xdr:colOff>
      <xdr:row>19</xdr:row>
      <xdr:rowOff>175328</xdr:rowOff>
    </xdr:to>
    <xdr:cxnSp macro="">
      <xdr:nvCxnSpPr>
        <xdr:cNvPr id="37" name="Conector recto 36">
          <a:extLst>
            <a:ext uri="{FF2B5EF4-FFF2-40B4-BE49-F238E27FC236}">
              <a16:creationId xmlns:a16="http://schemas.microsoft.com/office/drawing/2014/main" id="{3E8EBEB1-9819-FB49-982F-68AC83F4D395}"/>
            </a:ext>
          </a:extLst>
        </xdr:cNvPr>
        <xdr:cNvCxnSpPr/>
      </xdr:nvCxnSpPr>
      <xdr:spPr>
        <a:xfrm>
          <a:off x="6920227" y="3822507"/>
          <a:ext cx="230854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66669</xdr:colOff>
      <xdr:row>21</xdr:row>
      <xdr:rowOff>122756</xdr:rowOff>
    </xdr:from>
    <xdr:to>
      <xdr:col>4</xdr:col>
      <xdr:colOff>575037</xdr:colOff>
      <xdr:row>37</xdr:row>
      <xdr:rowOff>30627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B41E3E7-991E-0B5F-D509-39DB0E473B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775991</xdr:colOff>
      <xdr:row>21</xdr:row>
      <xdr:rowOff>129153</xdr:rowOff>
    </xdr:from>
    <xdr:to>
      <xdr:col>7</xdr:col>
      <xdr:colOff>699576</xdr:colOff>
      <xdr:row>36</xdr:row>
      <xdr:rowOff>182966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27F4DAD5-38A0-A116-81C3-4345EA119CD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144791" y="4129653"/>
              <a:ext cx="4584485" cy="291131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MX" sz="1100"/>
                <a:t>Este gráfico no está disponible en tu versión de Excel.
Si editas esta forma o guardas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A4BC3-8F6C-1742-9EB1-51EF92438360}">
  <sheetPr>
    <pageSetUpPr fitToPage="1"/>
  </sheetPr>
  <dimension ref="A1:N26"/>
  <sheetViews>
    <sheetView showGridLines="0" topLeftCell="A6" zoomScale="234" zoomScaleNormal="90" zoomScaleSheetLayoutView="84" workbookViewId="0">
      <selection activeCell="K16" sqref="K16:N16"/>
    </sheetView>
  </sheetViews>
  <sheetFormatPr baseColWidth="10" defaultColWidth="7.5" defaultRowHeight="15"/>
  <cols>
    <col min="1" max="1" width="5.83203125" style="18" bestFit="1" customWidth="1"/>
    <col min="2" max="2" width="42.33203125" style="18" customWidth="1"/>
    <col min="3" max="3" width="6.83203125" style="18" customWidth="1"/>
    <col min="4" max="4" width="8" style="18" bestFit="1" customWidth="1"/>
    <col min="5" max="5" width="8.83203125" style="18" bestFit="1" customWidth="1"/>
    <col min="6" max="6" width="6.83203125" style="18" bestFit="1" customWidth="1"/>
    <col min="7" max="8" width="3" style="18" customWidth="1"/>
    <col min="9" max="9" width="2.83203125" style="18" customWidth="1"/>
    <col min="10" max="11" width="3" style="18" customWidth="1"/>
    <col min="12" max="12" width="2.83203125" style="18" customWidth="1"/>
    <col min="13" max="13" width="3" style="18" customWidth="1"/>
    <col min="14" max="14" width="2.83203125" style="18" customWidth="1"/>
    <col min="15" max="16384" width="7.5" style="18"/>
  </cols>
  <sheetData>
    <row r="1" spans="1:14" ht="18">
      <c r="B1" s="6" t="s">
        <v>27</v>
      </c>
    </row>
    <row r="3" spans="1:14">
      <c r="A3" s="73" t="s">
        <v>62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14">
      <c r="A4" s="74" t="s">
        <v>63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4">
      <c r="A5" s="43"/>
      <c r="B5" s="75" t="s">
        <v>64</v>
      </c>
      <c r="C5" s="75"/>
      <c r="D5" s="43"/>
      <c r="E5" s="43"/>
      <c r="G5" s="76" t="s">
        <v>65</v>
      </c>
      <c r="H5" s="76"/>
      <c r="I5" s="76"/>
      <c r="J5" s="76"/>
      <c r="K5" s="76"/>
      <c r="L5" s="76"/>
      <c r="M5" s="76"/>
      <c r="N5" s="76"/>
    </row>
    <row r="6" spans="1:14">
      <c r="A6" s="77" t="s">
        <v>16</v>
      </c>
      <c r="B6" s="82" t="s">
        <v>17</v>
      </c>
      <c r="C6" s="82" t="s">
        <v>18</v>
      </c>
      <c r="D6" s="77" t="s">
        <v>19</v>
      </c>
      <c r="E6" s="77" t="s">
        <v>20</v>
      </c>
      <c r="F6" s="77" t="s">
        <v>21</v>
      </c>
      <c r="G6" s="79" t="s">
        <v>22</v>
      </c>
      <c r="H6" s="80"/>
      <c r="I6" s="80"/>
      <c r="J6" s="81"/>
      <c r="K6" s="79" t="s">
        <v>23</v>
      </c>
      <c r="L6" s="80"/>
      <c r="M6" s="80"/>
      <c r="N6" s="81"/>
    </row>
    <row r="7" spans="1:14">
      <c r="A7" s="78"/>
      <c r="B7" s="83"/>
      <c r="C7" s="83"/>
      <c r="D7" s="78"/>
      <c r="E7" s="78"/>
      <c r="F7" s="78"/>
      <c r="G7" s="19">
        <v>1</v>
      </c>
      <c r="H7" s="19">
        <v>2</v>
      </c>
      <c r="I7" s="19">
        <v>3</v>
      </c>
      <c r="J7" s="19">
        <v>4</v>
      </c>
      <c r="K7" s="19">
        <v>5</v>
      </c>
      <c r="L7" s="19">
        <v>6</v>
      </c>
      <c r="M7" s="19">
        <v>7</v>
      </c>
      <c r="N7" s="19">
        <v>8</v>
      </c>
    </row>
    <row r="8" spans="1:14">
      <c r="A8" s="20">
        <v>1</v>
      </c>
      <c r="B8" s="21" t="s">
        <v>66</v>
      </c>
      <c r="C8" s="22" t="s">
        <v>67</v>
      </c>
      <c r="D8" s="23">
        <v>175.4</v>
      </c>
      <c r="E8" s="44">
        <v>0.5</v>
      </c>
      <c r="F8" s="44">
        <f>ROUND(E8*D8,2)</f>
        <v>87.7</v>
      </c>
      <c r="G8" s="60">
        <f>+F8</f>
        <v>87.7</v>
      </c>
      <c r="H8" s="61"/>
      <c r="I8" s="61"/>
      <c r="J8" s="62"/>
      <c r="K8" s="60"/>
      <c r="L8" s="61"/>
      <c r="M8" s="61"/>
      <c r="N8" s="62"/>
    </row>
    <row r="9" spans="1:14" ht="15" customHeight="1">
      <c r="A9" s="20">
        <v>2</v>
      </c>
      <c r="B9" s="45" t="s">
        <v>68</v>
      </c>
      <c r="C9" s="46" t="s">
        <v>69</v>
      </c>
      <c r="D9" s="47">
        <v>20</v>
      </c>
      <c r="E9" s="47">
        <v>6.4</v>
      </c>
      <c r="F9" s="44">
        <f t="shared" ref="F9:F20" si="0">ROUND(E9*D9,2)</f>
        <v>128</v>
      </c>
      <c r="G9" s="60">
        <v>64</v>
      </c>
      <c r="H9" s="61"/>
      <c r="I9" s="61"/>
      <c r="J9" s="62"/>
      <c r="K9" s="60">
        <v>64</v>
      </c>
      <c r="L9" s="61"/>
      <c r="M9" s="61"/>
      <c r="N9" s="62"/>
    </row>
    <row r="10" spans="1:14">
      <c r="A10" s="20">
        <v>3</v>
      </c>
      <c r="B10" s="21" t="s">
        <v>70</v>
      </c>
      <c r="C10" s="22" t="s">
        <v>71</v>
      </c>
      <c r="D10" s="23">
        <v>8</v>
      </c>
      <c r="E10" s="44">
        <v>4.5599999999999996</v>
      </c>
      <c r="F10" s="44">
        <f t="shared" si="0"/>
        <v>36.479999999999997</v>
      </c>
      <c r="G10" s="60">
        <v>18.239999999999998</v>
      </c>
      <c r="H10" s="61"/>
      <c r="I10" s="61"/>
      <c r="J10" s="62"/>
      <c r="K10" s="60">
        <v>18.239999999999998</v>
      </c>
      <c r="L10" s="61"/>
      <c r="M10" s="61"/>
      <c r="N10" s="62"/>
    </row>
    <row r="11" spans="1:14">
      <c r="A11" s="20">
        <v>4</v>
      </c>
      <c r="B11" s="21" t="s">
        <v>72</v>
      </c>
      <c r="C11" s="22" t="s">
        <v>73</v>
      </c>
      <c r="D11" s="23">
        <v>5</v>
      </c>
      <c r="E11" s="44">
        <v>85.75</v>
      </c>
      <c r="F11" s="44">
        <f t="shared" si="0"/>
        <v>428.75</v>
      </c>
      <c r="G11" s="60">
        <v>107.19</v>
      </c>
      <c r="H11" s="61"/>
      <c r="I11" s="61"/>
      <c r="J11" s="62"/>
      <c r="K11" s="60">
        <v>321.56</v>
      </c>
      <c r="L11" s="61"/>
      <c r="M11" s="61"/>
      <c r="N11" s="62"/>
    </row>
    <row r="12" spans="1:14">
      <c r="A12" s="20">
        <v>5</v>
      </c>
      <c r="B12" s="21" t="s">
        <v>74</v>
      </c>
      <c r="C12" s="22" t="s">
        <v>75</v>
      </c>
      <c r="D12" s="23">
        <v>42</v>
      </c>
      <c r="E12" s="44">
        <v>15.73</v>
      </c>
      <c r="F12" s="44">
        <f t="shared" si="0"/>
        <v>660.66</v>
      </c>
      <c r="G12" s="60">
        <v>495.5</v>
      </c>
      <c r="H12" s="61"/>
      <c r="I12" s="61"/>
      <c r="J12" s="62"/>
      <c r="K12" s="60">
        <v>165.16</v>
      </c>
      <c r="L12" s="61"/>
      <c r="M12" s="61"/>
      <c r="N12" s="62"/>
    </row>
    <row r="13" spans="1:14" ht="15" customHeight="1">
      <c r="A13" s="20">
        <v>6</v>
      </c>
      <c r="B13" s="45" t="s">
        <v>76</v>
      </c>
      <c r="C13" s="25" t="s">
        <v>71</v>
      </c>
      <c r="D13" s="48">
        <v>1</v>
      </c>
      <c r="E13" s="47">
        <v>114.89</v>
      </c>
      <c r="F13" s="44">
        <f t="shared" si="0"/>
        <v>114.89</v>
      </c>
      <c r="G13" s="60">
        <f>+F13/2</f>
        <v>57.445</v>
      </c>
      <c r="H13" s="61"/>
      <c r="I13" s="61"/>
      <c r="J13" s="62"/>
      <c r="K13" s="60">
        <f>+F13/2</f>
        <v>57.445</v>
      </c>
      <c r="L13" s="61"/>
      <c r="M13" s="61"/>
      <c r="N13" s="62"/>
    </row>
    <row r="14" spans="1:14">
      <c r="A14" s="20">
        <v>7</v>
      </c>
      <c r="B14" s="21" t="s">
        <v>77</v>
      </c>
      <c r="C14" s="22" t="s">
        <v>71</v>
      </c>
      <c r="D14" s="23">
        <v>1</v>
      </c>
      <c r="E14" s="44">
        <v>236.98</v>
      </c>
      <c r="F14" s="44">
        <f t="shared" si="0"/>
        <v>236.98</v>
      </c>
      <c r="G14" s="60">
        <v>118.49</v>
      </c>
      <c r="H14" s="61"/>
      <c r="I14" s="61"/>
      <c r="J14" s="62"/>
      <c r="K14" s="60">
        <v>118.49</v>
      </c>
      <c r="L14" s="61"/>
      <c r="M14" s="61"/>
      <c r="N14" s="62"/>
    </row>
    <row r="15" spans="1:14">
      <c r="A15" s="20">
        <v>8</v>
      </c>
      <c r="B15" s="21" t="s">
        <v>78</v>
      </c>
      <c r="C15" s="22" t="s">
        <v>67</v>
      </c>
      <c r="D15" s="23">
        <v>50</v>
      </c>
      <c r="E15" s="44">
        <v>14.76</v>
      </c>
      <c r="F15" s="44">
        <f t="shared" si="0"/>
        <v>738</v>
      </c>
      <c r="G15" s="60">
        <v>184.5</v>
      </c>
      <c r="H15" s="61"/>
      <c r="I15" s="61"/>
      <c r="J15" s="62"/>
      <c r="K15" s="60">
        <v>553.5</v>
      </c>
      <c r="L15" s="61"/>
      <c r="M15" s="61"/>
      <c r="N15" s="62"/>
    </row>
    <row r="16" spans="1:14">
      <c r="A16" s="20">
        <v>9</v>
      </c>
      <c r="B16" s="54" t="s">
        <v>85</v>
      </c>
      <c r="C16" s="22" t="s">
        <v>67</v>
      </c>
      <c r="D16" s="23">
        <v>120</v>
      </c>
      <c r="E16" s="44">
        <v>6.94</v>
      </c>
      <c r="F16" s="44">
        <f t="shared" si="0"/>
        <v>832.8</v>
      </c>
      <c r="G16" s="60">
        <v>208.2</v>
      </c>
      <c r="H16" s="61"/>
      <c r="I16" s="61"/>
      <c r="J16" s="62"/>
      <c r="K16" s="60">
        <v>624.6</v>
      </c>
      <c r="L16" s="61"/>
      <c r="M16" s="61"/>
      <c r="N16" s="62"/>
    </row>
    <row r="17" spans="1:14">
      <c r="A17" s="20">
        <v>10</v>
      </c>
      <c r="B17" s="21" t="s">
        <v>79</v>
      </c>
      <c r="C17" s="22" t="s">
        <v>67</v>
      </c>
      <c r="D17" s="23">
        <v>265</v>
      </c>
      <c r="E17" s="44">
        <v>3.24</v>
      </c>
      <c r="F17" s="44">
        <f t="shared" si="0"/>
        <v>858.6</v>
      </c>
      <c r="G17" s="60">
        <v>643.95000000000005</v>
      </c>
      <c r="H17" s="61"/>
      <c r="I17" s="61"/>
      <c r="J17" s="62"/>
      <c r="K17" s="60">
        <v>214.65</v>
      </c>
      <c r="L17" s="61"/>
      <c r="M17" s="61"/>
      <c r="N17" s="62"/>
    </row>
    <row r="18" spans="1:14">
      <c r="A18" s="20">
        <v>11</v>
      </c>
      <c r="B18" s="45" t="s">
        <v>80</v>
      </c>
      <c r="C18" s="49" t="s">
        <v>67</v>
      </c>
      <c r="D18" s="47">
        <v>265</v>
      </c>
      <c r="E18" s="47">
        <v>16.68</v>
      </c>
      <c r="F18" s="44">
        <f t="shared" si="0"/>
        <v>4420.2</v>
      </c>
      <c r="G18" s="60">
        <v>2210.1</v>
      </c>
      <c r="H18" s="61"/>
      <c r="I18" s="61"/>
      <c r="J18" s="62"/>
      <c r="K18" s="60">
        <v>2210.1</v>
      </c>
      <c r="L18" s="61"/>
      <c r="M18" s="61"/>
      <c r="N18" s="62"/>
    </row>
    <row r="19" spans="1:14">
      <c r="A19" s="20">
        <v>12</v>
      </c>
      <c r="B19" s="21" t="s">
        <v>81</v>
      </c>
      <c r="C19" s="22" t="s">
        <v>67</v>
      </c>
      <c r="D19" s="23">
        <v>357.09</v>
      </c>
      <c r="E19" s="44">
        <v>3.97</v>
      </c>
      <c r="F19" s="44">
        <f t="shared" si="0"/>
        <v>1417.65</v>
      </c>
      <c r="G19" s="60"/>
      <c r="H19" s="61"/>
      <c r="I19" s="61"/>
      <c r="J19" s="62"/>
      <c r="K19" s="60">
        <v>1417.65</v>
      </c>
      <c r="L19" s="61"/>
      <c r="M19" s="61"/>
      <c r="N19" s="62"/>
    </row>
    <row r="20" spans="1:14">
      <c r="A20" s="20">
        <v>13</v>
      </c>
      <c r="B20" s="24" t="s">
        <v>82</v>
      </c>
      <c r="C20" s="25" t="s">
        <v>73</v>
      </c>
      <c r="D20" s="26">
        <v>7</v>
      </c>
      <c r="E20" s="50">
        <v>8.32</v>
      </c>
      <c r="F20" s="44">
        <f t="shared" si="0"/>
        <v>58.24</v>
      </c>
      <c r="G20" s="70"/>
      <c r="H20" s="71"/>
      <c r="I20" s="71"/>
      <c r="J20" s="72"/>
      <c r="K20" s="70">
        <v>58.24</v>
      </c>
      <c r="L20" s="71"/>
      <c r="M20" s="71"/>
      <c r="N20" s="72"/>
    </row>
    <row r="21" spans="1:14">
      <c r="A21" s="63" t="s">
        <v>24</v>
      </c>
      <c r="B21" s="63"/>
      <c r="C21" s="27"/>
      <c r="D21" s="27"/>
      <c r="E21" s="27"/>
      <c r="F21" s="51">
        <f>+SUM(F8:F20)</f>
        <v>10018.950000000001</v>
      </c>
      <c r="G21" s="64">
        <f>+SUM(G8:J20)</f>
        <v>4195.3150000000005</v>
      </c>
      <c r="H21" s="65"/>
      <c r="I21" s="65"/>
      <c r="J21" s="66"/>
      <c r="K21" s="64">
        <f>+SUM(K8:N20)</f>
        <v>5823.6350000000002</v>
      </c>
      <c r="L21" s="65"/>
      <c r="M21" s="65"/>
      <c r="N21" s="66"/>
    </row>
    <row r="22" spans="1:14">
      <c r="A22" s="63" t="s">
        <v>25</v>
      </c>
      <c r="B22" s="63"/>
      <c r="C22" s="27"/>
      <c r="D22" s="27"/>
      <c r="E22" s="27"/>
      <c r="F22" s="27"/>
      <c r="G22" s="67">
        <v>0.41870000000000002</v>
      </c>
      <c r="H22" s="68"/>
      <c r="I22" s="68"/>
      <c r="J22" s="69"/>
      <c r="K22" s="67">
        <v>0.58130000000000004</v>
      </c>
      <c r="L22" s="68"/>
      <c r="M22" s="68"/>
      <c r="N22" s="69"/>
    </row>
    <row r="23" spans="1:14">
      <c r="A23" s="63" t="s">
        <v>83</v>
      </c>
      <c r="B23" s="63"/>
      <c r="C23" s="27"/>
      <c r="D23" s="27"/>
      <c r="E23" s="27"/>
      <c r="F23" s="27"/>
      <c r="G23" s="64">
        <f>+G21</f>
        <v>4195.3150000000005</v>
      </c>
      <c r="H23" s="65"/>
      <c r="I23" s="65"/>
      <c r="J23" s="66"/>
      <c r="K23" s="64">
        <f>+G23+K21</f>
        <v>10018.950000000001</v>
      </c>
      <c r="L23" s="65"/>
      <c r="M23" s="65"/>
      <c r="N23" s="66"/>
    </row>
    <row r="24" spans="1:14">
      <c r="A24" s="63" t="s">
        <v>26</v>
      </c>
      <c r="B24" s="63"/>
      <c r="C24" s="27"/>
      <c r="D24" s="27"/>
      <c r="E24" s="27"/>
      <c r="F24" s="27"/>
      <c r="G24" s="67">
        <v>0.41870000000000002</v>
      </c>
      <c r="H24" s="68"/>
      <c r="I24" s="68"/>
      <c r="J24" s="69"/>
      <c r="K24" s="67">
        <v>1</v>
      </c>
      <c r="L24" s="68"/>
      <c r="M24" s="68"/>
      <c r="N24" s="69"/>
    </row>
    <row r="25" spans="1:14">
      <c r="A25" s="63" t="s">
        <v>84</v>
      </c>
      <c r="B25" s="63"/>
      <c r="C25" s="27"/>
      <c r="D25" s="27"/>
      <c r="E25" s="27"/>
      <c r="F25" s="27"/>
      <c r="G25" s="64">
        <v>3356.25</v>
      </c>
      <c r="H25" s="65"/>
      <c r="I25" s="65"/>
      <c r="J25" s="66"/>
      <c r="K25" s="64">
        <v>8015.16</v>
      </c>
      <c r="L25" s="65"/>
      <c r="M25" s="65"/>
      <c r="N25" s="66"/>
    </row>
    <row r="26" spans="1:14">
      <c r="A26" s="63" t="s">
        <v>26</v>
      </c>
      <c r="B26" s="63"/>
      <c r="C26" s="52"/>
      <c r="D26" s="52"/>
      <c r="E26" s="52"/>
      <c r="F26" s="52"/>
      <c r="G26" s="67">
        <v>0.33500000000000002</v>
      </c>
      <c r="H26" s="68"/>
      <c r="I26" s="68"/>
      <c r="J26" s="69"/>
      <c r="K26" s="67">
        <v>0.8</v>
      </c>
      <c r="L26" s="68"/>
      <c r="M26" s="68"/>
      <c r="N26" s="69"/>
    </row>
  </sheetData>
  <sheetProtection formatCells="0" formatColumns="0" formatRows="0" insertColumns="0" insertRows="0" insertHyperlinks="0" deleteColumns="0" deleteRows="0" sort="0" autoFilter="0" pivotTables="0"/>
  <mergeCells count="56">
    <mergeCell ref="G8:J8"/>
    <mergeCell ref="K8:N8"/>
    <mergeCell ref="G9:J9"/>
    <mergeCell ref="K9:N9"/>
    <mergeCell ref="A3:N3"/>
    <mergeCell ref="A4:N4"/>
    <mergeCell ref="B5:C5"/>
    <mergeCell ref="G5:N5"/>
    <mergeCell ref="A6:A7"/>
    <mergeCell ref="G6:J6"/>
    <mergeCell ref="K6:N6"/>
    <mergeCell ref="B6:B7"/>
    <mergeCell ref="C6:C7"/>
    <mergeCell ref="D6:D7"/>
    <mergeCell ref="E6:E7"/>
    <mergeCell ref="F6:F7"/>
    <mergeCell ref="G10:J10"/>
    <mergeCell ref="K10:N10"/>
    <mergeCell ref="G11:J11"/>
    <mergeCell ref="K11:N11"/>
    <mergeCell ref="G12:J12"/>
    <mergeCell ref="K12:N12"/>
    <mergeCell ref="G13:J13"/>
    <mergeCell ref="K13:N13"/>
    <mergeCell ref="G14:J14"/>
    <mergeCell ref="K14:N14"/>
    <mergeCell ref="G15:J15"/>
    <mergeCell ref="K15:N15"/>
    <mergeCell ref="G20:J20"/>
    <mergeCell ref="K20:N20"/>
    <mergeCell ref="G21:J21"/>
    <mergeCell ref="K21:N21"/>
    <mergeCell ref="A22:B22"/>
    <mergeCell ref="G22:J22"/>
    <mergeCell ref="K22:N22"/>
    <mergeCell ref="A21:B21"/>
    <mergeCell ref="A24:B24"/>
    <mergeCell ref="G24:J24"/>
    <mergeCell ref="K24:N24"/>
    <mergeCell ref="A23:B23"/>
    <mergeCell ref="G23:J23"/>
    <mergeCell ref="K23:N23"/>
    <mergeCell ref="A25:B25"/>
    <mergeCell ref="G25:J25"/>
    <mergeCell ref="K25:N25"/>
    <mergeCell ref="A26:B26"/>
    <mergeCell ref="G26:J26"/>
    <mergeCell ref="K26:N26"/>
    <mergeCell ref="G19:J19"/>
    <mergeCell ref="K19:N19"/>
    <mergeCell ref="G16:J16"/>
    <mergeCell ref="K16:N16"/>
    <mergeCell ref="G17:J17"/>
    <mergeCell ref="K17:N17"/>
    <mergeCell ref="G18:J18"/>
    <mergeCell ref="K18:N18"/>
  </mergeCells>
  <pageMargins left="0.7" right="0.7" top="0.75" bottom="0.75" header="0.3" footer="0.3"/>
  <pageSetup scale="45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5270F-AF61-DE45-980C-FF2A286E337A}">
  <sheetPr>
    <pageSetUpPr fitToPage="1"/>
  </sheetPr>
  <dimension ref="B2:L47"/>
  <sheetViews>
    <sheetView showGridLines="0" topLeftCell="A16" zoomScale="144" workbookViewId="0">
      <selection activeCell="C39" sqref="C39"/>
    </sheetView>
  </sheetViews>
  <sheetFormatPr baseColWidth="10" defaultRowHeight="15"/>
  <cols>
    <col min="2" max="2" width="3.1640625" bestFit="1" customWidth="1"/>
    <col min="3" max="3" width="53.6640625" customWidth="1"/>
    <col min="4" max="10" width="15.33203125" customWidth="1"/>
  </cols>
  <sheetData>
    <row r="2" spans="2:12" ht="18">
      <c r="C2" s="6" t="s">
        <v>1</v>
      </c>
      <c r="D2" s="84" t="s">
        <v>2</v>
      </c>
      <c r="E2" s="85"/>
      <c r="F2" s="85"/>
      <c r="G2" s="85"/>
      <c r="H2" s="85"/>
      <c r="I2" s="85"/>
      <c r="J2" s="85"/>
      <c r="K2" s="85"/>
    </row>
    <row r="3" spans="2:12" s="15" customFormat="1" ht="28">
      <c r="B3" s="35" t="s">
        <v>42</v>
      </c>
      <c r="C3" s="12" t="s">
        <v>0</v>
      </c>
      <c r="D3" s="13" t="s">
        <v>3</v>
      </c>
      <c r="E3" s="14" t="s">
        <v>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  <c r="K3" s="11" t="s">
        <v>10</v>
      </c>
    </row>
    <row r="4" spans="2:12" ht="16">
      <c r="B4" s="9">
        <v>1</v>
      </c>
      <c r="C4" s="53" t="str">
        <f>+CRONOGRAMA!B8</f>
        <v>REPLANTEO MANUAL -NIVELACION</v>
      </c>
      <c r="D4" s="7" t="s">
        <v>11</v>
      </c>
      <c r="E4" s="7" t="s">
        <v>11</v>
      </c>
      <c r="F4" s="7" t="s">
        <v>11</v>
      </c>
      <c r="G4" s="7" t="s">
        <v>11</v>
      </c>
      <c r="H4" s="7" t="s">
        <v>11</v>
      </c>
      <c r="I4" s="7" t="s">
        <v>11</v>
      </c>
      <c r="J4" s="7" t="s">
        <v>11</v>
      </c>
      <c r="K4" s="17" t="str">
        <f>IF(COUNTIF(D4:J4,"NO")&gt;=1,"NO","SI")</f>
        <v>SI</v>
      </c>
      <c r="L4" s="16"/>
    </row>
    <row r="5" spans="2:12" ht="16">
      <c r="B5" s="9">
        <v>2</v>
      </c>
      <c r="C5" s="53" t="str">
        <f>+CRONOGRAMA!B9</f>
        <v>DERROCAMIENTO Y ROTURA DE HORMIGON- DESALOJO</v>
      </c>
      <c r="D5" s="7" t="s">
        <v>11</v>
      </c>
      <c r="E5" s="7" t="s">
        <v>11</v>
      </c>
      <c r="F5" s="7" t="s">
        <v>11</v>
      </c>
      <c r="G5" s="7" t="s">
        <v>11</v>
      </c>
      <c r="H5" s="7" t="s">
        <v>11</v>
      </c>
      <c r="I5" s="7" t="s">
        <v>11</v>
      </c>
      <c r="J5" s="7" t="s">
        <v>11</v>
      </c>
      <c r="K5" s="17" t="str">
        <f t="shared" ref="K5:K12" si="0">+IF(COUNTIF(D5:J5,"NO")&gt;=1,"NO","SI")</f>
        <v>SI</v>
      </c>
      <c r="L5" s="16"/>
    </row>
    <row r="6" spans="2:12" ht="16">
      <c r="B6" s="9">
        <v>3</v>
      </c>
      <c r="C6" s="53" t="str">
        <f>+CRONOGRAMA!B10</f>
        <v>EXCAVACIÓN SIN CLASIFICAR</v>
      </c>
      <c r="D6" s="7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17" t="str">
        <f t="shared" si="0"/>
        <v>SI</v>
      </c>
      <c r="L6" s="16"/>
    </row>
    <row r="7" spans="2:12" ht="16">
      <c r="B7" s="9">
        <v>4</v>
      </c>
      <c r="C7" s="53" t="str">
        <f>+CRONOGRAMA!B11</f>
        <v>CAJAS REVISION BLOQUE 60x60x60 CON TAPA H</v>
      </c>
      <c r="D7" s="7" t="s">
        <v>11</v>
      </c>
      <c r="E7" s="7" t="s">
        <v>11</v>
      </c>
      <c r="F7" s="7" t="s">
        <v>11</v>
      </c>
      <c r="G7" s="7" t="s">
        <v>11</v>
      </c>
      <c r="H7" s="7" t="s">
        <v>12</v>
      </c>
      <c r="I7" s="7" t="s">
        <v>11</v>
      </c>
      <c r="J7" s="7" t="s">
        <v>11</v>
      </c>
      <c r="K7" s="17" t="str">
        <f t="shared" si="0"/>
        <v>NO</v>
      </c>
      <c r="L7" s="16"/>
    </row>
    <row r="8" spans="2:12" ht="16">
      <c r="B8" s="9">
        <v>5</v>
      </c>
      <c r="C8" s="53" t="str">
        <f>+CRONOGRAMA!B12</f>
        <v>CANALIZACIÓN EXTERIOR (PVC-8")</v>
      </c>
      <c r="D8" s="7" t="s">
        <v>11</v>
      </c>
      <c r="E8" s="7" t="s">
        <v>12</v>
      </c>
      <c r="F8" s="7" t="s">
        <v>11</v>
      </c>
      <c r="G8" s="7" t="s">
        <v>11</v>
      </c>
      <c r="H8" s="7" t="s">
        <v>12</v>
      </c>
      <c r="I8" s="7" t="s">
        <v>11</v>
      </c>
      <c r="J8" s="7" t="s">
        <v>11</v>
      </c>
      <c r="K8" s="17" t="str">
        <f t="shared" si="0"/>
        <v>NO</v>
      </c>
      <c r="L8" s="16"/>
    </row>
    <row r="9" spans="2:12" ht="16">
      <c r="B9" s="9">
        <v>6</v>
      </c>
      <c r="C9" s="53" t="str">
        <f>+CRONOGRAMA!B13</f>
        <v>HORMIGON CICLOPEO CON ENCOFRADO f'c 180 kg/cm2</v>
      </c>
      <c r="D9" s="7" t="s">
        <v>11</v>
      </c>
      <c r="E9" s="7" t="s">
        <v>12</v>
      </c>
      <c r="F9" s="7" t="s">
        <v>11</v>
      </c>
      <c r="G9" s="7" t="s">
        <v>11</v>
      </c>
      <c r="H9" s="7" t="s">
        <v>11</v>
      </c>
      <c r="I9" s="7" t="s">
        <v>11</v>
      </c>
      <c r="J9" s="7" t="s">
        <v>11</v>
      </c>
      <c r="K9" s="17" t="str">
        <f t="shared" si="0"/>
        <v>NO</v>
      </c>
      <c r="L9" s="16"/>
    </row>
    <row r="10" spans="2:12" ht="16">
      <c r="B10" s="9">
        <v>7</v>
      </c>
      <c r="C10" s="53" t="str">
        <f>+CRONOGRAMA!B14</f>
        <v>HORMIGON S. f'c=210 KG/CM2 CON ENCOFRADO</v>
      </c>
      <c r="D10" s="7" t="s">
        <v>11</v>
      </c>
      <c r="E10" s="7" t="s">
        <v>12</v>
      </c>
      <c r="F10" s="7" t="s">
        <v>11</v>
      </c>
      <c r="G10" s="7" t="s">
        <v>11</v>
      </c>
      <c r="H10" s="7" t="s">
        <v>12</v>
      </c>
      <c r="I10" s="7" t="s">
        <v>11</v>
      </c>
      <c r="J10" s="7" t="s">
        <v>11</v>
      </c>
      <c r="K10" s="17" t="str">
        <f t="shared" si="0"/>
        <v>NO</v>
      </c>
      <c r="L10" s="16"/>
    </row>
    <row r="11" spans="2:12" ht="16">
      <c r="B11" s="9">
        <v>8</v>
      </c>
      <c r="C11" s="53" t="str">
        <f>+CRONOGRAMA!B15</f>
        <v>MAMPOSTERIA BLOQUE PESADO e=15 cm</v>
      </c>
      <c r="D11" s="7" t="s">
        <v>12</v>
      </c>
      <c r="E11" s="7" t="s">
        <v>11</v>
      </c>
      <c r="F11" s="7" t="s">
        <v>11</v>
      </c>
      <c r="G11" s="7" t="s">
        <v>11</v>
      </c>
      <c r="H11" s="7" t="s">
        <v>12</v>
      </c>
      <c r="I11" s="7" t="s">
        <v>11</v>
      </c>
      <c r="J11" s="7" t="s">
        <v>11</v>
      </c>
      <c r="K11" s="17" t="str">
        <f t="shared" si="0"/>
        <v>NO</v>
      </c>
      <c r="L11" s="16"/>
    </row>
    <row r="12" spans="2:12" ht="16">
      <c r="B12" s="9">
        <v>9</v>
      </c>
      <c r="C12" s="53" t="str">
        <f>+CRONOGRAMA!B16</f>
        <v>ENLUCIDO EN GENERAL</v>
      </c>
      <c r="D12" s="7" t="s">
        <v>11</v>
      </c>
      <c r="E12" s="7" t="s">
        <v>11</v>
      </c>
      <c r="F12" s="7" t="s">
        <v>11</v>
      </c>
      <c r="G12" s="7" t="s">
        <v>11</v>
      </c>
      <c r="H12" s="7" t="s">
        <v>12</v>
      </c>
      <c r="I12" s="7" t="s">
        <v>11</v>
      </c>
      <c r="J12" s="7" t="s">
        <v>11</v>
      </c>
      <c r="K12" s="17" t="str">
        <f t="shared" si="0"/>
        <v>NO</v>
      </c>
      <c r="L12" s="16"/>
    </row>
    <row r="13" spans="2:12" ht="16">
      <c r="B13" s="9">
        <v>10</v>
      </c>
      <c r="C13" s="53" t="str">
        <f>+CRONOGRAMA!B17</f>
        <v>PICADA DE VEREDA-LIMPIEZA DEASLOJO</v>
      </c>
      <c r="D13" s="7" t="s">
        <v>11</v>
      </c>
      <c r="E13" s="7" t="s">
        <v>11</v>
      </c>
      <c r="F13" s="7" t="s">
        <v>11</v>
      </c>
      <c r="G13" s="7" t="s">
        <v>11</v>
      </c>
      <c r="H13" s="7" t="s">
        <v>12</v>
      </c>
      <c r="I13" s="7" t="s">
        <v>11</v>
      </c>
      <c r="J13" s="7" t="s">
        <v>11</v>
      </c>
      <c r="K13" s="17" t="str">
        <f t="shared" ref="K13" si="1">+IF(COUNTIF(D13:J13,"NO")&gt;=1,"NO","SI")</f>
        <v>NO</v>
      </c>
      <c r="L13" s="16"/>
    </row>
    <row r="14" spans="2:12" ht="16">
      <c r="B14" s="9">
        <v>11</v>
      </c>
      <c r="C14" s="53" t="str">
        <f>+CRONOGRAMA!B18</f>
        <v>MASILLADO DE GRADAS e=5CM-MALLA METALICA-H.S 210KG/CM2</v>
      </c>
      <c r="D14" s="7" t="s">
        <v>11</v>
      </c>
      <c r="E14" s="7" t="s">
        <v>11</v>
      </c>
      <c r="F14" s="7" t="s">
        <v>11</v>
      </c>
      <c r="G14" s="7" t="s">
        <v>11</v>
      </c>
      <c r="H14" s="7" t="s">
        <v>12</v>
      </c>
      <c r="I14" s="7" t="s">
        <v>11</v>
      </c>
      <c r="J14" s="7" t="s">
        <v>11</v>
      </c>
      <c r="K14" s="17" t="str">
        <f t="shared" ref="K14" si="2">+IF(COUNTIF(D14:J14,"NO")&gt;=1,"NO","SI")</f>
        <v>NO</v>
      </c>
      <c r="L14" s="16"/>
    </row>
    <row r="16" spans="2:12">
      <c r="C16" s="5" t="s">
        <v>28</v>
      </c>
    </row>
    <row r="17" spans="2:7">
      <c r="B17" s="34" t="s">
        <v>42</v>
      </c>
      <c r="C17" s="12" t="s">
        <v>0</v>
      </c>
      <c r="D17" s="33" t="s">
        <v>32</v>
      </c>
      <c r="E17" s="33" t="s">
        <v>33</v>
      </c>
    </row>
    <row r="18" spans="2:7" ht="16">
      <c r="B18" s="9">
        <v>1</v>
      </c>
      <c r="C18" s="8" t="str">
        <f>+C4</f>
        <v>REPLANTEO MANUAL -NIVELACION</v>
      </c>
      <c r="D18" s="34" t="str">
        <f>+CRONOGRAMA!C8</f>
        <v>M2</v>
      </c>
      <c r="E18" s="10">
        <f>+CRONOGRAMA!D8</f>
        <v>175.4</v>
      </c>
    </row>
    <row r="19" spans="2:7" ht="16">
      <c r="B19" s="9">
        <v>2</v>
      </c>
      <c r="C19" s="8" t="str">
        <f>+C5</f>
        <v>DERROCAMIENTO Y ROTURA DE HORMIGON- DESALOJO</v>
      </c>
      <c r="D19" s="34" t="str">
        <f>+CRONOGRAMA!C9</f>
        <v>M2</v>
      </c>
      <c r="E19" s="10">
        <f>+CRONOGRAMA!D9</f>
        <v>20</v>
      </c>
    </row>
    <row r="20" spans="2:7" ht="16">
      <c r="B20" s="9">
        <v>3</v>
      </c>
      <c r="C20" s="8" t="str">
        <f>+C6</f>
        <v>EXCAVACIÓN SIN CLASIFICAR</v>
      </c>
      <c r="D20" s="34" t="str">
        <f>+CRONOGRAMA!C10</f>
        <v>M3</v>
      </c>
      <c r="E20" s="10">
        <f>+CRONOGRAMA!D10</f>
        <v>8</v>
      </c>
    </row>
    <row r="21" spans="2:7">
      <c r="B21" s="9"/>
      <c r="C21" s="8"/>
      <c r="D21" s="34"/>
      <c r="E21" s="9"/>
    </row>
    <row r="22" spans="2:7">
      <c r="C22" s="1"/>
    </row>
    <row r="23" spans="2:7">
      <c r="C23" s="1"/>
    </row>
    <row r="24" spans="2:7">
      <c r="C24" s="5" t="s">
        <v>40</v>
      </c>
    </row>
    <row r="25" spans="2:7">
      <c r="B25" s="34" t="s">
        <v>42</v>
      </c>
      <c r="C25" s="12" t="s">
        <v>0</v>
      </c>
      <c r="D25" s="33" t="s">
        <v>32</v>
      </c>
      <c r="E25" s="33" t="s">
        <v>33</v>
      </c>
    </row>
    <row r="26" spans="2:7" ht="16">
      <c r="B26" s="9">
        <v>1</v>
      </c>
      <c r="C26" s="8" t="str">
        <f>C18</f>
        <v>REPLANTEO MANUAL -NIVELACION</v>
      </c>
      <c r="D26" s="34" t="s">
        <v>13</v>
      </c>
      <c r="E26" s="10">
        <f>+E18</f>
        <v>175.4</v>
      </c>
    </row>
    <row r="27" spans="2:7">
      <c r="B27" s="9"/>
      <c r="C27" s="8"/>
      <c r="D27" s="34"/>
      <c r="E27" s="10"/>
    </row>
    <row r="28" spans="2:7">
      <c r="B28" s="9"/>
      <c r="C28" s="8"/>
      <c r="D28" s="34"/>
      <c r="E28" s="36"/>
    </row>
    <row r="29" spans="2:7">
      <c r="B29" s="9"/>
      <c r="C29" s="8"/>
      <c r="D29" s="9"/>
      <c r="E29" s="9"/>
    </row>
    <row r="30" spans="2:7">
      <c r="C30" s="1"/>
    </row>
    <row r="31" spans="2:7">
      <c r="C31" s="5" t="s">
        <v>41</v>
      </c>
    </row>
    <row r="32" spans="2:7">
      <c r="B32" s="34" t="s">
        <v>42</v>
      </c>
      <c r="C32" s="33" t="s">
        <v>31</v>
      </c>
      <c r="D32" s="33" t="s">
        <v>45</v>
      </c>
      <c r="E32" s="33" t="s">
        <v>44</v>
      </c>
      <c r="F32" s="2"/>
      <c r="G32" s="2"/>
    </row>
    <row r="33" spans="2:8">
      <c r="B33" s="9">
        <v>1</v>
      </c>
      <c r="C33" s="32" t="str">
        <f>+C8</f>
        <v>CANALIZACIÓN EXTERIOR (PVC-8")</v>
      </c>
      <c r="D33" s="32" t="s">
        <v>43</v>
      </c>
      <c r="E33" s="32" t="s">
        <v>86</v>
      </c>
      <c r="F33" s="2"/>
      <c r="G33" s="2"/>
    </row>
    <row r="34" spans="2:8">
      <c r="B34" s="9">
        <v>2</v>
      </c>
      <c r="C34" s="32" t="str">
        <f t="shared" ref="C34:C36" si="3">+C9</f>
        <v>HORMIGON CICLOPEO CON ENCOFRADO f'c 180 kg/cm2</v>
      </c>
      <c r="D34" s="32" t="s">
        <v>43</v>
      </c>
      <c r="E34" s="32" t="s">
        <v>86</v>
      </c>
      <c r="F34" s="2"/>
      <c r="G34" s="2"/>
    </row>
    <row r="35" spans="2:8">
      <c r="B35" s="9">
        <v>3</v>
      </c>
      <c r="C35" s="32" t="str">
        <f t="shared" si="3"/>
        <v>HORMIGON S. f'c=210 KG/CM2 CON ENCOFRADO</v>
      </c>
      <c r="D35" s="32" t="s">
        <v>43</v>
      </c>
      <c r="E35" s="32" t="s">
        <v>86</v>
      </c>
      <c r="F35" s="2"/>
      <c r="G35" s="2"/>
    </row>
    <row r="36" spans="2:8">
      <c r="B36" s="9">
        <v>4</v>
      </c>
      <c r="C36" s="32" t="str">
        <f t="shared" si="3"/>
        <v>MAMPOSTERIA BLOQUE PESADO e=15 cm</v>
      </c>
      <c r="D36" s="32" t="s">
        <v>43</v>
      </c>
      <c r="E36" s="32" t="s">
        <v>87</v>
      </c>
      <c r="F36" s="2"/>
      <c r="G36" s="2"/>
    </row>
    <row r="37" spans="2:8">
      <c r="C37" s="1"/>
      <c r="E37" s="1"/>
      <c r="F37" s="2"/>
      <c r="G37" s="2"/>
      <c r="H37" s="2"/>
    </row>
    <row r="39" spans="2:8">
      <c r="C39" s="5"/>
      <c r="D39" s="4"/>
      <c r="E39" s="3"/>
      <c r="F39" s="1"/>
      <c r="G39" s="1"/>
    </row>
    <row r="40" spans="2:8">
      <c r="C40" s="1"/>
      <c r="E40" s="2"/>
      <c r="G40" s="2"/>
    </row>
    <row r="41" spans="2:8">
      <c r="C41" s="1"/>
      <c r="E41" s="2"/>
      <c r="G41" s="2"/>
    </row>
    <row r="42" spans="2:8">
      <c r="C42" s="1"/>
      <c r="E42" s="2"/>
      <c r="G42" s="2"/>
    </row>
    <row r="43" spans="2:8">
      <c r="C43" s="1"/>
      <c r="E43" s="2"/>
      <c r="G43" s="2"/>
    </row>
    <row r="44" spans="2:8">
      <c r="C44" s="1"/>
      <c r="E44" s="2"/>
      <c r="G44" s="2"/>
    </row>
    <row r="45" spans="2:8">
      <c r="C45" s="1"/>
      <c r="E45" s="2"/>
      <c r="G45" s="2"/>
      <c r="H45" s="2"/>
    </row>
    <row r="47" spans="2:8">
      <c r="F47" s="1"/>
      <c r="G47" s="2"/>
      <c r="H47" s="2"/>
    </row>
  </sheetData>
  <mergeCells count="1">
    <mergeCell ref="D2:K2"/>
  </mergeCells>
  <conditionalFormatting sqref="D13:D14 H13:I14 K13:L14">
    <cfRule type="containsText" dxfId="7" priority="1" operator="containsText" text="NO">
      <formula>NOT(ISERROR(SEARCH("NO",D13)))</formula>
    </cfRule>
  </conditionalFormatting>
  <conditionalFormatting sqref="D4:J4 K4:L12 D5:K5 I5:I13 G6:I6 D6:E8 F6:F13 J6:J13 H7:I12 G7:G13 H8:H13 D9:D12 E9:E13 E14:J14">
    <cfRule type="containsText" dxfId="6" priority="4" operator="containsText" text="NO">
      <formula>NOT(ISERROR(SEARCH("NO",D4)))</formula>
    </cfRule>
  </conditionalFormatting>
  <conditionalFormatting sqref="I5:I13 D6:J13 K13:L13 D14:L14 D4:K5 L4:L12 K6:K12">
    <cfRule type="containsText" dxfId="5" priority="3" operator="containsText" text="SI">
      <formula>NOT(ISERROR(SEARCH("SI",D4)))</formula>
    </cfRule>
  </conditionalFormatting>
  <pageMargins left="0.7" right="0.7" top="0.75" bottom="0.75" header="0.3" footer="0.3"/>
  <pageSetup paperSize="9" scale="55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E880C-5EC5-964E-9BB1-32BD315F73D6}">
  <sheetPr>
    <pageSetUpPr fitToPage="1"/>
  </sheetPr>
  <dimension ref="B2:L76"/>
  <sheetViews>
    <sheetView showGridLines="0" tabSelected="1" zoomScale="167" workbookViewId="0">
      <selection activeCell="C5" sqref="C5"/>
    </sheetView>
  </sheetViews>
  <sheetFormatPr baseColWidth="10" defaultRowHeight="15"/>
  <cols>
    <col min="2" max="2" width="3.1640625" bestFit="1" customWidth="1"/>
    <col min="3" max="3" width="40.83203125" customWidth="1"/>
    <col min="4" max="10" width="15.33203125" customWidth="1"/>
  </cols>
  <sheetData>
    <row r="2" spans="2:12" ht="19">
      <c r="C2" s="57" t="s">
        <v>98</v>
      </c>
      <c r="D2" s="58"/>
    </row>
    <row r="4" spans="2:12">
      <c r="B4" s="58">
        <v>1</v>
      </c>
      <c r="C4" s="59" t="s">
        <v>100</v>
      </c>
      <c r="D4" s="58"/>
      <c r="E4" s="58"/>
      <c r="F4" s="58"/>
    </row>
    <row r="5" spans="2:12">
      <c r="B5" s="58">
        <v>2</v>
      </c>
      <c r="C5" s="59" t="s">
        <v>99</v>
      </c>
      <c r="D5" s="58"/>
      <c r="E5" s="58"/>
      <c r="F5" s="58"/>
    </row>
    <row r="9" spans="2:12" ht="18">
      <c r="C9" s="6" t="s">
        <v>1</v>
      </c>
      <c r="D9" s="84" t="s">
        <v>2</v>
      </c>
      <c r="E9" s="85"/>
      <c r="F9" s="85"/>
      <c r="G9" s="85"/>
      <c r="H9" s="85"/>
      <c r="I9" s="85"/>
      <c r="J9" s="85"/>
      <c r="K9" s="85"/>
    </row>
    <row r="10" spans="2:12" s="15" customFormat="1" ht="28">
      <c r="B10" s="34" t="s">
        <v>42</v>
      </c>
      <c r="C10" s="12" t="s">
        <v>0</v>
      </c>
      <c r="D10" s="13" t="s">
        <v>3</v>
      </c>
      <c r="E10" s="14" t="s">
        <v>4</v>
      </c>
      <c r="F10" s="13" t="s">
        <v>5</v>
      </c>
      <c r="G10" s="13" t="s">
        <v>6</v>
      </c>
      <c r="H10" s="13" t="s">
        <v>7</v>
      </c>
      <c r="I10" s="13" t="s">
        <v>8</v>
      </c>
      <c r="J10" s="13" t="s">
        <v>9</v>
      </c>
      <c r="K10" s="11" t="s">
        <v>10</v>
      </c>
    </row>
    <row r="11" spans="2:12">
      <c r="B11" s="9">
        <v>1</v>
      </c>
      <c r="C11" s="8"/>
      <c r="D11" s="7"/>
      <c r="E11" s="7"/>
      <c r="F11" s="7"/>
      <c r="G11" s="7"/>
      <c r="H11" s="7"/>
      <c r="I11" s="7"/>
      <c r="J11" s="7"/>
      <c r="K11" s="17" t="str">
        <f>IF(COUNTIF(D11:J11,"NO")&gt;=1,"NO","SI")</f>
        <v>SI</v>
      </c>
      <c r="L11" s="16"/>
    </row>
    <row r="12" spans="2:12">
      <c r="B12" s="9">
        <v>2</v>
      </c>
      <c r="C12" s="8"/>
      <c r="D12" s="7"/>
      <c r="E12" s="7"/>
      <c r="F12" s="7"/>
      <c r="G12" s="7"/>
      <c r="H12" s="7"/>
      <c r="I12" s="7"/>
      <c r="J12" s="7"/>
      <c r="K12" s="17" t="str">
        <f t="shared" ref="K12:K26" si="0">+IF(COUNTIF(D12:J12,"NO")&gt;=1,"NO","SI")</f>
        <v>SI</v>
      </c>
      <c r="L12" s="16"/>
    </row>
    <row r="13" spans="2:12">
      <c r="B13" s="9">
        <v>3</v>
      </c>
      <c r="C13" s="8"/>
      <c r="D13" s="7"/>
      <c r="E13" s="7"/>
      <c r="F13" s="7"/>
      <c r="G13" s="7"/>
      <c r="H13" s="7"/>
      <c r="I13" s="7"/>
      <c r="J13" s="7"/>
      <c r="K13" s="17" t="str">
        <f t="shared" ref="K13:K18" si="1">+IF(COUNTIF(D13:J13,"NO")&gt;=1,"NO","SI")</f>
        <v>SI</v>
      </c>
      <c r="L13" s="16"/>
    </row>
    <row r="14" spans="2:12">
      <c r="B14" s="9">
        <v>4</v>
      </c>
      <c r="C14" s="8"/>
      <c r="D14" s="7"/>
      <c r="E14" s="7"/>
      <c r="F14" s="7"/>
      <c r="G14" s="7"/>
      <c r="H14" s="7"/>
      <c r="I14" s="7"/>
      <c r="J14" s="7"/>
      <c r="K14" s="17" t="str">
        <f t="shared" si="1"/>
        <v>SI</v>
      </c>
      <c r="L14" s="16"/>
    </row>
    <row r="15" spans="2:12">
      <c r="B15" s="9">
        <v>5</v>
      </c>
      <c r="C15" s="8"/>
      <c r="D15" s="7"/>
      <c r="E15" s="7"/>
      <c r="F15" s="7"/>
      <c r="G15" s="7"/>
      <c r="H15" s="7"/>
      <c r="I15" s="7"/>
      <c r="J15" s="7"/>
      <c r="K15" s="17" t="str">
        <f t="shared" si="1"/>
        <v>SI</v>
      </c>
      <c r="L15" s="16"/>
    </row>
    <row r="16" spans="2:12">
      <c r="B16" s="9">
        <v>6</v>
      </c>
      <c r="C16" s="8"/>
      <c r="D16" s="7"/>
      <c r="E16" s="7"/>
      <c r="F16" s="7"/>
      <c r="G16" s="7"/>
      <c r="H16" s="7"/>
      <c r="I16" s="7"/>
      <c r="J16" s="7"/>
      <c r="K16" s="17" t="str">
        <f t="shared" si="1"/>
        <v>SI</v>
      </c>
      <c r="L16" s="16"/>
    </row>
    <row r="17" spans="2:12">
      <c r="B17" s="9">
        <v>7</v>
      </c>
      <c r="C17" s="8"/>
      <c r="D17" s="7"/>
      <c r="E17" s="7"/>
      <c r="F17" s="7"/>
      <c r="G17" s="7"/>
      <c r="H17" s="7"/>
      <c r="I17" s="7"/>
      <c r="J17" s="7"/>
      <c r="K17" s="17" t="str">
        <f t="shared" si="1"/>
        <v>SI</v>
      </c>
      <c r="L17" s="16"/>
    </row>
    <row r="18" spans="2:12">
      <c r="B18" s="9">
        <v>8</v>
      </c>
      <c r="C18" s="8"/>
      <c r="D18" s="7"/>
      <c r="E18" s="7"/>
      <c r="F18" s="7"/>
      <c r="G18" s="7"/>
      <c r="H18" s="7"/>
      <c r="I18" s="7"/>
      <c r="J18" s="7"/>
      <c r="K18" s="17" t="str">
        <f t="shared" si="1"/>
        <v>SI</v>
      </c>
      <c r="L18" s="16"/>
    </row>
    <row r="19" spans="2:12">
      <c r="B19" s="9">
        <v>9</v>
      </c>
      <c r="C19" s="8"/>
      <c r="D19" s="7"/>
      <c r="E19" s="7"/>
      <c r="F19" s="7"/>
      <c r="G19" s="7"/>
      <c r="H19" s="7"/>
      <c r="I19" s="7"/>
      <c r="J19" s="7"/>
      <c r="K19" s="17" t="str">
        <f t="shared" si="0"/>
        <v>SI</v>
      </c>
      <c r="L19" s="16"/>
    </row>
    <row r="20" spans="2:12">
      <c r="B20" s="9">
        <v>10</v>
      </c>
      <c r="C20" s="8"/>
      <c r="D20" s="7"/>
      <c r="E20" s="7"/>
      <c r="F20" s="7"/>
      <c r="G20" s="7"/>
      <c r="H20" s="7"/>
      <c r="I20" s="7"/>
      <c r="J20" s="7"/>
      <c r="K20" s="17" t="str">
        <f t="shared" si="0"/>
        <v>SI</v>
      </c>
      <c r="L20" s="16"/>
    </row>
    <row r="21" spans="2:12">
      <c r="B21" s="9">
        <v>11</v>
      </c>
      <c r="C21" s="8"/>
      <c r="D21" s="7"/>
      <c r="E21" s="7"/>
      <c r="F21" s="7"/>
      <c r="G21" s="7"/>
      <c r="H21" s="7"/>
      <c r="I21" s="7"/>
      <c r="J21" s="7"/>
      <c r="K21" s="17" t="str">
        <f t="shared" si="0"/>
        <v>SI</v>
      </c>
      <c r="L21" s="16"/>
    </row>
    <row r="22" spans="2:12">
      <c r="B22" s="9">
        <v>12</v>
      </c>
      <c r="C22" s="8"/>
      <c r="D22" s="7"/>
      <c r="E22" s="7"/>
      <c r="F22" s="7"/>
      <c r="G22" s="7"/>
      <c r="H22" s="7"/>
      <c r="I22" s="7"/>
      <c r="J22" s="7"/>
      <c r="K22" s="17" t="str">
        <f t="shared" si="0"/>
        <v>SI</v>
      </c>
      <c r="L22" s="16"/>
    </row>
    <row r="23" spans="2:12">
      <c r="B23" s="9">
        <v>13</v>
      </c>
      <c r="C23" s="8"/>
      <c r="D23" s="7"/>
      <c r="E23" s="7"/>
      <c r="F23" s="7"/>
      <c r="G23" s="7"/>
      <c r="H23" s="7"/>
      <c r="I23" s="7"/>
      <c r="J23" s="7"/>
      <c r="K23" s="17" t="str">
        <f t="shared" si="0"/>
        <v>SI</v>
      </c>
      <c r="L23" s="16"/>
    </row>
    <row r="24" spans="2:12">
      <c r="B24" s="9">
        <v>14</v>
      </c>
      <c r="C24" s="8"/>
      <c r="D24" s="7"/>
      <c r="E24" s="7"/>
      <c r="F24" s="7"/>
      <c r="G24" s="7"/>
      <c r="H24" s="7"/>
      <c r="I24" s="7"/>
      <c r="J24" s="7"/>
      <c r="K24" s="17" t="str">
        <f t="shared" si="0"/>
        <v>SI</v>
      </c>
      <c r="L24" s="16"/>
    </row>
    <row r="25" spans="2:12">
      <c r="B25" s="9">
        <v>15</v>
      </c>
      <c r="C25" s="8"/>
      <c r="D25" s="7"/>
      <c r="E25" s="7"/>
      <c r="F25" s="7"/>
      <c r="G25" s="7"/>
      <c r="H25" s="7"/>
      <c r="I25" s="7"/>
      <c r="J25" s="7"/>
      <c r="K25" s="17" t="str">
        <f t="shared" si="0"/>
        <v>SI</v>
      </c>
      <c r="L25" s="16"/>
    </row>
    <row r="26" spans="2:12">
      <c r="B26" s="9">
        <v>16</v>
      </c>
      <c r="C26" s="8"/>
      <c r="D26" s="7"/>
      <c r="E26" s="7"/>
      <c r="F26" s="7"/>
      <c r="G26" s="7"/>
      <c r="H26" s="7"/>
      <c r="I26" s="7"/>
      <c r="J26" s="7"/>
      <c r="K26" s="17" t="str">
        <f t="shared" si="0"/>
        <v>SI</v>
      </c>
      <c r="L26" s="16"/>
    </row>
    <row r="29" spans="2:12">
      <c r="C29" s="5" t="s">
        <v>46</v>
      </c>
    </row>
    <row r="30" spans="2:12">
      <c r="B30" s="34" t="s">
        <v>42</v>
      </c>
      <c r="C30" s="12" t="s">
        <v>0</v>
      </c>
      <c r="D30" s="33" t="s">
        <v>32</v>
      </c>
      <c r="E30" s="33" t="s">
        <v>33</v>
      </c>
    </row>
    <row r="31" spans="2:12">
      <c r="B31" s="9">
        <v>1</v>
      </c>
      <c r="C31" s="8"/>
      <c r="D31" s="34"/>
      <c r="E31" s="10"/>
    </row>
    <row r="32" spans="2:12">
      <c r="B32" s="9">
        <v>2</v>
      </c>
      <c r="C32" s="8"/>
      <c r="D32" s="34"/>
      <c r="E32" s="10"/>
    </row>
    <row r="33" spans="2:5">
      <c r="B33" s="9">
        <v>3</v>
      </c>
      <c r="C33" s="8"/>
      <c r="D33" s="34"/>
      <c r="E33" s="10"/>
    </row>
    <row r="34" spans="2:5">
      <c r="B34" s="9">
        <v>4</v>
      </c>
      <c r="C34" s="8"/>
      <c r="D34" s="34"/>
      <c r="E34" s="10"/>
    </row>
    <row r="35" spans="2:5">
      <c r="B35" s="9">
        <v>5</v>
      </c>
      <c r="C35" s="8"/>
      <c r="D35" s="34"/>
      <c r="E35" s="10"/>
    </row>
    <row r="36" spans="2:5">
      <c r="B36" s="9">
        <v>6</v>
      </c>
      <c r="C36" s="8"/>
      <c r="D36" s="9"/>
      <c r="E36" s="9"/>
    </row>
    <row r="37" spans="2:5">
      <c r="C37" s="1"/>
    </row>
    <row r="38" spans="2:5">
      <c r="C38" s="1"/>
    </row>
    <row r="39" spans="2:5">
      <c r="C39" s="5" t="s">
        <v>47</v>
      </c>
    </row>
    <row r="40" spans="2:5">
      <c r="B40" s="34" t="s">
        <v>42</v>
      </c>
      <c r="C40" s="12" t="s">
        <v>0</v>
      </c>
      <c r="D40" s="33" t="s">
        <v>32</v>
      </c>
      <c r="E40" s="33" t="s">
        <v>33</v>
      </c>
    </row>
    <row r="41" spans="2:5">
      <c r="B41" s="9">
        <v>1</v>
      </c>
      <c r="C41" s="8"/>
      <c r="D41" s="34"/>
      <c r="E41" s="10"/>
    </row>
    <row r="42" spans="2:5">
      <c r="B42" s="9">
        <v>2</v>
      </c>
      <c r="C42" s="8"/>
      <c r="D42" s="34"/>
      <c r="E42" s="10"/>
    </row>
    <row r="43" spans="2:5">
      <c r="B43" s="9">
        <v>3</v>
      </c>
      <c r="C43" s="8"/>
      <c r="D43" s="34"/>
      <c r="E43" s="10"/>
    </row>
    <row r="44" spans="2:5">
      <c r="B44" s="9">
        <v>4</v>
      </c>
      <c r="C44" s="8"/>
      <c r="D44" s="34"/>
      <c r="E44" s="10"/>
    </row>
    <row r="45" spans="2:5">
      <c r="B45" s="9">
        <v>5</v>
      </c>
      <c r="C45" s="8"/>
      <c r="D45" s="34"/>
      <c r="E45" s="36"/>
    </row>
    <row r="46" spans="2:5">
      <c r="B46" s="9">
        <v>6</v>
      </c>
      <c r="C46" s="8"/>
      <c r="D46" s="9"/>
      <c r="E46" s="9"/>
    </row>
    <row r="47" spans="2:5">
      <c r="C47" s="1"/>
    </row>
    <row r="48" spans="2:5">
      <c r="C48" s="5" t="s">
        <v>41</v>
      </c>
    </row>
    <row r="49" spans="2:8">
      <c r="B49" s="34" t="s">
        <v>42</v>
      </c>
      <c r="C49" s="33" t="s">
        <v>31</v>
      </c>
      <c r="D49" s="33" t="s">
        <v>45</v>
      </c>
      <c r="E49" s="33" t="s">
        <v>44</v>
      </c>
    </row>
    <row r="50" spans="2:8">
      <c r="B50" s="9">
        <v>1</v>
      </c>
      <c r="C50" s="32"/>
      <c r="D50" s="32"/>
      <c r="E50" s="32"/>
    </row>
    <row r="51" spans="2:8">
      <c r="B51" s="9">
        <v>2</v>
      </c>
      <c r="C51" s="37"/>
      <c r="D51" s="32"/>
      <c r="E51" s="32"/>
    </row>
    <row r="52" spans="2:8">
      <c r="C52" s="1"/>
      <c r="E52" s="1"/>
    </row>
    <row r="53" spans="2:8">
      <c r="C53" s="1"/>
      <c r="E53" s="1"/>
      <c r="F53" s="5"/>
      <c r="G53" s="5"/>
    </row>
    <row r="54" spans="2:8">
      <c r="E54" s="1"/>
      <c r="G54" s="2"/>
    </row>
    <row r="55" spans="2:8">
      <c r="E55" s="1"/>
      <c r="G55" s="2"/>
    </row>
    <row r="56" spans="2:8">
      <c r="C56" s="1"/>
      <c r="E56" s="1"/>
      <c r="G56" s="2"/>
    </row>
    <row r="57" spans="2:8">
      <c r="C57" s="1"/>
      <c r="E57" s="1"/>
      <c r="G57" s="2"/>
    </row>
    <row r="58" spans="2:8">
      <c r="C58" s="1"/>
      <c r="E58" s="1"/>
      <c r="G58" s="2"/>
      <c r="H58" s="2"/>
    </row>
    <row r="59" spans="2:8">
      <c r="C59" s="1"/>
    </row>
    <row r="60" spans="2:8">
      <c r="C60" s="5"/>
    </row>
    <row r="61" spans="2:8">
      <c r="E61" s="1"/>
      <c r="F61" s="2"/>
      <c r="G61" s="2"/>
    </row>
    <row r="62" spans="2:8">
      <c r="C62" s="1"/>
      <c r="E62" s="1"/>
      <c r="F62" s="2"/>
      <c r="G62" s="2"/>
    </row>
    <row r="63" spans="2:8">
      <c r="C63" s="1"/>
      <c r="E63" s="1"/>
      <c r="F63" s="2"/>
      <c r="G63" s="2"/>
    </row>
    <row r="64" spans="2:8">
      <c r="C64" s="1"/>
      <c r="E64" s="1"/>
      <c r="F64" s="2"/>
      <c r="G64" s="2"/>
    </row>
    <row r="65" spans="3:8">
      <c r="C65" s="1"/>
      <c r="E65" s="1"/>
      <c r="F65" s="2"/>
      <c r="G65" s="2"/>
    </row>
    <row r="66" spans="3:8">
      <c r="C66" s="1"/>
      <c r="E66" s="1"/>
      <c r="F66" s="2"/>
      <c r="G66" s="2"/>
      <c r="H66" s="2"/>
    </row>
    <row r="68" spans="3:8">
      <c r="C68" s="5"/>
      <c r="D68" s="4"/>
      <c r="E68" s="3"/>
      <c r="F68" s="1"/>
      <c r="G68" s="1"/>
    </row>
    <row r="69" spans="3:8">
      <c r="C69" s="1"/>
      <c r="E69" s="2"/>
      <c r="G69" s="2"/>
    </row>
    <row r="70" spans="3:8">
      <c r="C70" s="1"/>
      <c r="E70" s="2"/>
      <c r="G70" s="2"/>
    </row>
    <row r="71" spans="3:8">
      <c r="C71" s="1"/>
      <c r="E71" s="2"/>
      <c r="G71" s="2"/>
    </row>
    <row r="72" spans="3:8">
      <c r="C72" s="1"/>
      <c r="E72" s="2"/>
      <c r="G72" s="2"/>
    </row>
    <row r="73" spans="3:8">
      <c r="C73" s="1"/>
      <c r="E73" s="2"/>
      <c r="G73" s="2"/>
    </row>
    <row r="74" spans="3:8">
      <c r="C74" s="1"/>
      <c r="E74" s="2"/>
      <c r="G74" s="2"/>
      <c r="H74" s="2"/>
    </row>
    <row r="76" spans="3:8">
      <c r="F76" s="1"/>
      <c r="G76" s="2"/>
      <c r="H76" s="2"/>
    </row>
  </sheetData>
  <mergeCells count="1">
    <mergeCell ref="D9:K9"/>
  </mergeCells>
  <conditionalFormatting sqref="D26 H26:I26 K26:L26">
    <cfRule type="containsText" dxfId="4" priority="1" operator="containsText" text="NO">
      <formula>NOT(ISERROR(SEARCH("NO",D26)))</formula>
    </cfRule>
  </conditionalFormatting>
  <conditionalFormatting sqref="D11:L18 D19:E21 K19:L25 F19:J26 D22:D25 E22:E26">
    <cfRule type="containsText" dxfId="3" priority="3" operator="containsText" text="NO">
      <formula>NOT(ISERROR(SEARCH("NO",D11)))</formula>
    </cfRule>
  </conditionalFormatting>
  <conditionalFormatting sqref="D11:L26">
    <cfRule type="containsText" dxfId="2" priority="2" operator="containsText" text="SI">
      <formula>NOT(ISERROR(SEARCH("SI",D11)))</formula>
    </cfRule>
  </conditionalFormatting>
  <pageMargins left="0.7" right="0.7" top="0.75" bottom="0.75" header="0.3" footer="0.3"/>
  <pageSetup paperSize="9" scale="67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D7A47-7A8E-8949-BF82-8AB4B78590F1}">
  <dimension ref="A3:F55"/>
  <sheetViews>
    <sheetView showGridLines="0" topLeftCell="A40" zoomScale="158" workbookViewId="0">
      <selection activeCell="G15" sqref="G15"/>
    </sheetView>
  </sheetViews>
  <sheetFormatPr baseColWidth="10" defaultRowHeight="14"/>
  <cols>
    <col min="1" max="1" width="34.83203125" style="29" customWidth="1"/>
    <col min="2" max="16384" width="10.83203125" style="29"/>
  </cols>
  <sheetData>
    <row r="3" spans="1:5">
      <c r="A3" s="28" t="s">
        <v>4</v>
      </c>
    </row>
    <row r="4" spans="1:5">
      <c r="A4" s="31" t="s">
        <v>31</v>
      </c>
      <c r="B4" s="31" t="s">
        <v>32</v>
      </c>
      <c r="C4" s="31" t="s">
        <v>33</v>
      </c>
      <c r="D4" s="31" t="s">
        <v>34</v>
      </c>
      <c r="E4" s="31" t="s">
        <v>35</v>
      </c>
    </row>
    <row r="5" spans="1:5">
      <c r="A5" s="30" t="s">
        <v>91</v>
      </c>
      <c r="B5" s="17" t="s">
        <v>92</v>
      </c>
      <c r="C5" s="30">
        <v>2</v>
      </c>
      <c r="D5" s="55">
        <v>3</v>
      </c>
      <c r="E5" s="55">
        <f>ROUND(D5*C5,2)</f>
        <v>6</v>
      </c>
    </row>
    <row r="6" spans="1:5">
      <c r="A6" s="30" t="s">
        <v>89</v>
      </c>
      <c r="B6" s="17" t="s">
        <v>92</v>
      </c>
      <c r="C6" s="30">
        <v>9</v>
      </c>
      <c r="D6" s="55">
        <v>0.2</v>
      </c>
      <c r="E6" s="55">
        <f t="shared" ref="E6:E7" si="0">ROUND(D6*C6,2)</f>
        <v>1.8</v>
      </c>
    </row>
    <row r="7" spans="1:5">
      <c r="A7" s="30" t="s">
        <v>90</v>
      </c>
      <c r="B7" s="17" t="s">
        <v>15</v>
      </c>
      <c r="C7" s="30">
        <v>2</v>
      </c>
      <c r="D7" s="55">
        <v>2</v>
      </c>
      <c r="E7" s="55">
        <f t="shared" si="0"/>
        <v>4</v>
      </c>
    </row>
    <row r="8" spans="1:5">
      <c r="A8" s="30"/>
      <c r="B8" s="30"/>
      <c r="C8" s="30"/>
      <c r="D8" s="30"/>
      <c r="E8" s="55"/>
    </row>
    <row r="9" spans="1:5">
      <c r="A9" s="30"/>
      <c r="B9" s="30"/>
      <c r="C9" s="30"/>
      <c r="D9" s="30"/>
      <c r="E9" s="55"/>
    </row>
    <row r="10" spans="1:5">
      <c r="A10" s="30"/>
      <c r="B10" s="30"/>
      <c r="C10" s="30"/>
      <c r="D10" s="30"/>
      <c r="E10" s="55"/>
    </row>
    <row r="11" spans="1:5">
      <c r="A11" s="30"/>
      <c r="B11" s="30"/>
      <c r="C11" s="30"/>
      <c r="D11" s="30"/>
      <c r="E11" s="55"/>
    </row>
    <row r="12" spans="1:5">
      <c r="A12" s="30"/>
      <c r="B12" s="30"/>
      <c r="C12" s="30"/>
      <c r="D12" s="30"/>
      <c r="E12" s="55"/>
    </row>
    <row r="13" spans="1:5">
      <c r="A13" s="30"/>
      <c r="B13" s="30"/>
      <c r="C13" s="30"/>
      <c r="D13" s="30"/>
      <c r="E13" s="55"/>
    </row>
    <row r="14" spans="1:5">
      <c r="A14" s="30"/>
      <c r="B14" s="30"/>
      <c r="C14" s="30"/>
      <c r="D14" s="30"/>
      <c r="E14" s="55"/>
    </row>
    <row r="15" spans="1:5">
      <c r="A15" s="30"/>
      <c r="B15" s="30"/>
      <c r="C15" s="30"/>
      <c r="D15" s="30"/>
      <c r="E15" s="55"/>
    </row>
    <row r="16" spans="1:5">
      <c r="A16" s="30"/>
      <c r="B16" s="30"/>
      <c r="C16" s="30"/>
      <c r="D16" s="30"/>
      <c r="E16" s="55"/>
    </row>
    <row r="17" spans="1:6">
      <c r="A17" s="30"/>
      <c r="B17" s="30"/>
      <c r="C17" s="30"/>
      <c r="D17" s="30"/>
      <c r="E17" s="55"/>
    </row>
    <row r="18" spans="1:6">
      <c r="D18" s="30" t="s">
        <v>50</v>
      </c>
      <c r="E18" s="55">
        <f>+SUM(E5:E17)</f>
        <v>11.8</v>
      </c>
    </row>
    <row r="20" spans="1:6">
      <c r="A20" s="28" t="s">
        <v>14</v>
      </c>
    </row>
    <row r="21" spans="1:6">
      <c r="A21" s="31" t="s">
        <v>36</v>
      </c>
      <c r="B21" s="31" t="s">
        <v>33</v>
      </c>
      <c r="C21" s="31" t="s">
        <v>37</v>
      </c>
      <c r="D21" s="31" t="s">
        <v>39</v>
      </c>
      <c r="E21" s="31" t="s">
        <v>35</v>
      </c>
    </row>
    <row r="22" spans="1:6">
      <c r="A22" s="30" t="s">
        <v>38</v>
      </c>
      <c r="B22" s="30">
        <v>1</v>
      </c>
      <c r="C22" s="30">
        <v>4.2300000000000004</v>
      </c>
      <c r="D22" s="30">
        <v>9</v>
      </c>
      <c r="E22" s="55">
        <f>ROUND(B22*C22*D22,2)</f>
        <v>38.07</v>
      </c>
    </row>
    <row r="23" spans="1:6">
      <c r="A23" s="30" t="s">
        <v>88</v>
      </c>
      <c r="B23" s="30">
        <v>1</v>
      </c>
      <c r="C23" s="30">
        <v>4.28</v>
      </c>
      <c r="D23" s="30">
        <v>9</v>
      </c>
      <c r="E23" s="55">
        <f>ROUND(B23*C23*D23,2)</f>
        <v>38.520000000000003</v>
      </c>
    </row>
    <row r="24" spans="1:6">
      <c r="A24" s="30"/>
      <c r="B24" s="30"/>
      <c r="C24" s="30"/>
      <c r="D24" s="30"/>
      <c r="E24" s="30"/>
    </row>
    <row r="25" spans="1:6">
      <c r="A25" s="30"/>
      <c r="B25" s="30"/>
      <c r="C25" s="30"/>
      <c r="D25" s="30"/>
      <c r="E25" s="30"/>
    </row>
    <row r="26" spans="1:6">
      <c r="A26" s="30"/>
      <c r="B26" s="30"/>
      <c r="C26" s="30"/>
      <c r="D26" s="30"/>
      <c r="E26" s="30"/>
    </row>
    <row r="27" spans="1:6">
      <c r="A27" s="30"/>
      <c r="B27" s="30"/>
      <c r="C27" s="30"/>
      <c r="D27" s="30"/>
      <c r="E27" s="30"/>
    </row>
    <row r="28" spans="1:6">
      <c r="D28" s="30" t="s">
        <v>50</v>
      </c>
      <c r="E28" s="55">
        <f>+SUM(E22:E27)</f>
        <v>76.59</v>
      </c>
    </row>
    <row r="30" spans="1:6">
      <c r="A30" s="28" t="s">
        <v>49</v>
      </c>
    </row>
    <row r="31" spans="1:6">
      <c r="A31" s="31" t="s">
        <v>31</v>
      </c>
      <c r="B31" s="31" t="s">
        <v>33</v>
      </c>
      <c r="C31" s="31" t="s">
        <v>37</v>
      </c>
      <c r="D31" s="31" t="s">
        <v>39</v>
      </c>
      <c r="E31" s="31" t="s">
        <v>35</v>
      </c>
    </row>
    <row r="32" spans="1:6">
      <c r="A32" s="30" t="s">
        <v>93</v>
      </c>
      <c r="B32" s="30">
        <v>1</v>
      </c>
      <c r="C32" s="30">
        <v>0.05</v>
      </c>
      <c r="D32" s="30">
        <v>9</v>
      </c>
      <c r="E32" s="55">
        <f>ROUND(D32*C32,2)</f>
        <v>0.45</v>
      </c>
      <c r="F32" s="38"/>
    </row>
    <row r="33" spans="1:5">
      <c r="A33" s="30" t="s">
        <v>94</v>
      </c>
      <c r="B33" s="30">
        <v>1</v>
      </c>
      <c r="C33" s="30">
        <v>0.05</v>
      </c>
      <c r="D33" s="30">
        <v>9</v>
      </c>
      <c r="E33" s="55">
        <f t="shared" ref="E33:E34" si="1">ROUND(D33*C33,2)</f>
        <v>0.45</v>
      </c>
    </row>
    <row r="34" spans="1:5">
      <c r="A34" s="30" t="s">
        <v>95</v>
      </c>
      <c r="B34" s="30">
        <v>1</v>
      </c>
      <c r="C34" s="55">
        <v>0.1</v>
      </c>
      <c r="D34" s="30">
        <v>9</v>
      </c>
      <c r="E34" s="55">
        <f t="shared" si="1"/>
        <v>0.9</v>
      </c>
    </row>
    <row r="35" spans="1:5">
      <c r="A35" s="30"/>
      <c r="B35" s="30"/>
      <c r="C35" s="30"/>
      <c r="D35" s="30"/>
      <c r="E35" s="30"/>
    </row>
    <row r="36" spans="1:5">
      <c r="A36" s="30"/>
      <c r="B36" s="30"/>
      <c r="C36" s="30"/>
      <c r="D36" s="30"/>
      <c r="E36" s="30"/>
    </row>
    <row r="37" spans="1:5">
      <c r="A37" s="30"/>
      <c r="B37" s="30"/>
      <c r="C37" s="30"/>
      <c r="D37" s="30"/>
      <c r="E37" s="30"/>
    </row>
    <row r="38" spans="1:5">
      <c r="D38" s="30" t="s">
        <v>50</v>
      </c>
      <c r="E38" s="55">
        <f>+SUM(E32:E37)</f>
        <v>1.8</v>
      </c>
    </row>
    <row r="41" spans="1:5">
      <c r="A41" s="28" t="s">
        <v>29</v>
      </c>
    </row>
    <row r="42" spans="1:5">
      <c r="A42" s="31" t="s">
        <v>31</v>
      </c>
      <c r="B42" s="31" t="s">
        <v>33</v>
      </c>
      <c r="C42" s="31" t="s">
        <v>37</v>
      </c>
      <c r="D42" s="31" t="s">
        <v>39</v>
      </c>
      <c r="E42" s="31" t="s">
        <v>35</v>
      </c>
    </row>
    <row r="43" spans="1:5">
      <c r="A43" s="30" t="s">
        <v>97</v>
      </c>
      <c r="B43" s="30">
        <v>1</v>
      </c>
      <c r="C43" s="30">
        <v>12</v>
      </c>
      <c r="D43" s="30">
        <v>0.5</v>
      </c>
      <c r="E43" s="55">
        <f>ROUND(D43*C43*B43,2)</f>
        <v>6</v>
      </c>
    </row>
    <row r="44" spans="1:5">
      <c r="A44" s="30"/>
      <c r="B44" s="30"/>
      <c r="C44" s="30"/>
      <c r="D44" s="30"/>
      <c r="E44" s="55"/>
    </row>
    <row r="45" spans="1:5">
      <c r="A45" s="30"/>
      <c r="B45" s="30"/>
      <c r="C45" s="30"/>
      <c r="D45" s="30"/>
      <c r="E45" s="55">
        <f>+SUM(E43:E44)</f>
        <v>6</v>
      </c>
    </row>
    <row r="49" spans="1:5">
      <c r="A49" s="28" t="s">
        <v>30</v>
      </c>
    </row>
    <row r="50" spans="1:5">
      <c r="A50" s="31" t="s">
        <v>31</v>
      </c>
      <c r="B50" s="31" t="s">
        <v>32</v>
      </c>
      <c r="C50" s="31" t="s">
        <v>33</v>
      </c>
      <c r="D50" s="31" t="s">
        <v>48</v>
      </c>
      <c r="E50" s="31" t="s">
        <v>35</v>
      </c>
    </row>
    <row r="51" spans="1:5">
      <c r="A51" s="30"/>
      <c r="B51" s="30"/>
      <c r="C51" s="30"/>
      <c r="D51" s="30"/>
      <c r="E51" s="30"/>
    </row>
    <row r="52" spans="1:5">
      <c r="A52" s="30"/>
      <c r="B52" s="30"/>
      <c r="C52" s="30"/>
      <c r="D52" s="30"/>
      <c r="E52" s="30"/>
    </row>
    <row r="53" spans="1:5">
      <c r="A53" s="30"/>
      <c r="B53" s="30"/>
      <c r="C53" s="30"/>
      <c r="D53" s="30"/>
      <c r="E53" s="30">
        <f t="shared" ref="E53" si="2">ROUND(D53*C53*B53,2)</f>
        <v>0</v>
      </c>
    </row>
    <row r="55" spans="1:5">
      <c r="C55" s="29" t="s">
        <v>96</v>
      </c>
      <c r="E55" s="56">
        <f>+E53+E45+E38+E28+E18</f>
        <v>96.19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5063C-8C0B-B142-8DBC-78727D25B02A}">
  <dimension ref="B2:F20"/>
  <sheetViews>
    <sheetView showGridLines="0" zoomScale="118" workbookViewId="0">
      <selection activeCell="G6" sqref="G6"/>
    </sheetView>
  </sheetViews>
  <sheetFormatPr baseColWidth="10" defaultRowHeight="15"/>
  <cols>
    <col min="1" max="1" width="4.1640625" customWidth="1"/>
    <col min="2" max="2" width="2" bestFit="1" customWidth="1"/>
    <col min="3" max="3" width="40.33203125" customWidth="1"/>
    <col min="5" max="5" width="27" customWidth="1"/>
    <col min="6" max="6" width="23.33203125" customWidth="1"/>
  </cols>
  <sheetData>
    <row r="2" spans="2:6">
      <c r="B2" s="32" t="s">
        <v>42</v>
      </c>
      <c r="C2" s="32" t="s">
        <v>51</v>
      </c>
      <c r="D2" s="32" t="s">
        <v>52</v>
      </c>
      <c r="E2" s="32" t="s">
        <v>53</v>
      </c>
      <c r="F2" s="32" t="s">
        <v>44</v>
      </c>
    </row>
    <row r="3" spans="2:6">
      <c r="B3" s="9">
        <v>1</v>
      </c>
      <c r="C3" s="9" t="str">
        <f>+'RESTRICCIONES S1'!C26</f>
        <v>REPLANTEO MANUAL -NIVELACION</v>
      </c>
      <c r="D3" s="32" t="s">
        <v>11</v>
      </c>
      <c r="E3" s="9"/>
      <c r="F3" s="32"/>
    </row>
    <row r="4" spans="2:6">
      <c r="B4" s="9">
        <v>2</v>
      </c>
      <c r="C4" s="9"/>
      <c r="D4" s="32"/>
      <c r="E4" s="9"/>
      <c r="F4" s="32"/>
    </row>
    <row r="5" spans="2:6">
      <c r="B5" s="9">
        <v>3</v>
      </c>
      <c r="C5" s="9"/>
      <c r="D5" s="32"/>
      <c r="E5" s="32"/>
      <c r="F5" s="32"/>
    </row>
    <row r="6" spans="2:6">
      <c r="B6" s="9">
        <v>4</v>
      </c>
      <c r="C6" s="9"/>
      <c r="D6" s="9"/>
      <c r="E6" s="9"/>
      <c r="F6" s="32"/>
    </row>
    <row r="7" spans="2:6">
      <c r="B7" s="9">
        <v>5</v>
      </c>
      <c r="C7" s="32"/>
      <c r="D7" s="32"/>
      <c r="E7" s="9"/>
      <c r="F7" s="32"/>
    </row>
    <row r="8" spans="2:6">
      <c r="B8" s="9">
        <v>6</v>
      </c>
      <c r="C8" s="9"/>
      <c r="D8" s="32"/>
      <c r="E8" s="9"/>
      <c r="F8" s="32"/>
    </row>
    <row r="9" spans="2:6">
      <c r="B9" s="9">
        <v>7</v>
      </c>
      <c r="C9" s="9"/>
      <c r="D9" s="9"/>
      <c r="E9" s="9"/>
      <c r="F9" s="32"/>
    </row>
    <row r="10" spans="2:6">
      <c r="B10" s="9">
        <v>8</v>
      </c>
      <c r="C10" s="9"/>
      <c r="D10" s="9"/>
      <c r="E10" s="9"/>
      <c r="F10" s="32"/>
    </row>
    <row r="11" spans="2:6">
      <c r="B11" s="9">
        <v>9</v>
      </c>
      <c r="C11" s="9"/>
      <c r="D11" s="9"/>
      <c r="E11" s="9"/>
      <c r="F11" s="32"/>
    </row>
    <row r="13" spans="2:6">
      <c r="B13" s="40" t="s">
        <v>56</v>
      </c>
      <c r="C13" s="33" t="s">
        <v>54</v>
      </c>
      <c r="E13" s="33" t="s">
        <v>53</v>
      </c>
      <c r="F13" s="42" t="s">
        <v>61</v>
      </c>
    </row>
    <row r="14" spans="2:6">
      <c r="B14" s="32">
        <v>0</v>
      </c>
      <c r="C14" s="32">
        <v>0</v>
      </c>
      <c r="E14" s="32" t="s">
        <v>55</v>
      </c>
      <c r="F14" s="41"/>
    </row>
    <row r="15" spans="2:6">
      <c r="B15" s="9">
        <v>1</v>
      </c>
      <c r="C15" s="39">
        <f>(COUNTIF(D3:D11,"SI")/COUNTIF(C3:C11,"*"))</f>
        <v>1</v>
      </c>
      <c r="E15" s="32" t="s">
        <v>57</v>
      </c>
      <c r="F15" s="41"/>
    </row>
    <row r="16" spans="2:6">
      <c r="B16" s="9">
        <v>2</v>
      </c>
      <c r="C16" s="9"/>
      <c r="E16" s="32" t="s">
        <v>58</v>
      </c>
      <c r="F16" s="41"/>
    </row>
    <row r="17" spans="2:6">
      <c r="B17" s="9">
        <v>3</v>
      </c>
      <c r="C17" s="9"/>
      <c r="E17" s="32" t="s">
        <v>59</v>
      </c>
      <c r="F17" s="41"/>
    </row>
    <row r="18" spans="2:6">
      <c r="B18" s="9">
        <v>4</v>
      </c>
      <c r="C18" s="9"/>
      <c r="E18" s="32" t="s">
        <v>60</v>
      </c>
      <c r="F18" s="41"/>
    </row>
    <row r="19" spans="2:6">
      <c r="B19" s="9">
        <v>5</v>
      </c>
      <c r="C19" s="9"/>
      <c r="E19" s="32"/>
      <c r="F19" s="41"/>
    </row>
    <row r="20" spans="2:6">
      <c r="B20" s="9">
        <v>6</v>
      </c>
      <c r="C20" s="9"/>
      <c r="E20" s="32"/>
      <c r="F20" s="9"/>
    </row>
  </sheetData>
  <conditionalFormatting sqref="D3:D11">
    <cfRule type="containsText" dxfId="1" priority="1" operator="containsText" text="SI">
      <formula>NOT(ISERROR(SEARCH("SI",D3)))</formula>
    </cfRule>
    <cfRule type="containsText" dxfId="0" priority="2" operator="containsText" text="NO">
      <formula>NOT(ISERROR(SEARCH("NO",D3)))</formula>
    </cfRule>
  </conditionalFormatting>
  <pageMargins left="0.7" right="0.7" top="0.75" bottom="0.75" header="0.3" footer="0.3"/>
  <pageSetup paperSize="9"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DC090-EF9A-4844-93D8-31AFF78ECCC3}">
  <dimension ref="A3:F55"/>
  <sheetViews>
    <sheetView showGridLines="0" topLeftCell="A4" zoomScale="158" workbookViewId="0">
      <selection activeCell="F37" sqref="F37"/>
    </sheetView>
  </sheetViews>
  <sheetFormatPr baseColWidth="10" defaultRowHeight="14"/>
  <cols>
    <col min="1" max="1" width="34.83203125" style="29" customWidth="1"/>
    <col min="2" max="16384" width="10.83203125" style="29"/>
  </cols>
  <sheetData>
    <row r="3" spans="1:5">
      <c r="A3" s="28" t="s">
        <v>4</v>
      </c>
    </row>
    <row r="4" spans="1:5">
      <c r="A4" s="31" t="s">
        <v>31</v>
      </c>
      <c r="B4" s="31" t="s">
        <v>32</v>
      </c>
      <c r="C4" s="31" t="s">
        <v>33</v>
      </c>
      <c r="D4" s="31" t="s">
        <v>34</v>
      </c>
      <c r="E4" s="31" t="s">
        <v>35</v>
      </c>
    </row>
    <row r="5" spans="1:5">
      <c r="A5" s="30"/>
      <c r="B5" s="17"/>
      <c r="C5" s="30"/>
      <c r="D5" s="55"/>
      <c r="E5" s="55">
        <f>ROUND(D5*C5,2)</f>
        <v>0</v>
      </c>
    </row>
    <row r="6" spans="1:5">
      <c r="A6" s="30"/>
      <c r="B6" s="17"/>
      <c r="C6" s="30"/>
      <c r="D6" s="55"/>
      <c r="E6" s="55">
        <f t="shared" ref="E6:E7" si="0">ROUND(D6*C6,2)</f>
        <v>0</v>
      </c>
    </row>
    <row r="7" spans="1:5">
      <c r="A7" s="30"/>
      <c r="B7" s="17"/>
      <c r="C7" s="30"/>
      <c r="D7" s="55"/>
      <c r="E7" s="55">
        <f t="shared" si="0"/>
        <v>0</v>
      </c>
    </row>
    <row r="8" spans="1:5">
      <c r="A8" s="30"/>
      <c r="B8" s="30"/>
      <c r="C8" s="30"/>
      <c r="D8" s="30"/>
      <c r="E8" s="55"/>
    </row>
    <row r="9" spans="1:5">
      <c r="A9" s="30"/>
      <c r="B9" s="30"/>
      <c r="C9" s="30"/>
      <c r="D9" s="30"/>
      <c r="E9" s="55"/>
    </row>
    <row r="10" spans="1:5">
      <c r="A10" s="30"/>
      <c r="B10" s="30"/>
      <c r="C10" s="30"/>
      <c r="D10" s="30"/>
      <c r="E10" s="55"/>
    </row>
    <row r="11" spans="1:5">
      <c r="A11" s="30"/>
      <c r="B11" s="30"/>
      <c r="C11" s="30"/>
      <c r="D11" s="30"/>
      <c r="E11" s="55"/>
    </row>
    <row r="12" spans="1:5">
      <c r="A12" s="30"/>
      <c r="B12" s="30"/>
      <c r="C12" s="30"/>
      <c r="D12" s="30"/>
      <c r="E12" s="55"/>
    </row>
    <row r="13" spans="1:5">
      <c r="A13" s="30"/>
      <c r="B13" s="30"/>
      <c r="C13" s="30"/>
      <c r="D13" s="30"/>
      <c r="E13" s="55"/>
    </row>
    <row r="14" spans="1:5">
      <c r="A14" s="30"/>
      <c r="B14" s="30"/>
      <c r="C14" s="30"/>
      <c r="D14" s="30"/>
      <c r="E14" s="55"/>
    </row>
    <row r="15" spans="1:5">
      <c r="A15" s="30"/>
      <c r="B15" s="30"/>
      <c r="C15" s="30"/>
      <c r="D15" s="30"/>
      <c r="E15" s="55"/>
    </row>
    <row r="16" spans="1:5">
      <c r="A16" s="30"/>
      <c r="B16" s="30"/>
      <c r="C16" s="30"/>
      <c r="D16" s="30"/>
      <c r="E16" s="55"/>
    </row>
    <row r="17" spans="1:6">
      <c r="A17" s="30"/>
      <c r="B17" s="30"/>
      <c r="C17" s="30"/>
      <c r="D17" s="30"/>
      <c r="E17" s="55"/>
    </row>
    <row r="18" spans="1:6">
      <c r="D18" s="30" t="s">
        <v>50</v>
      </c>
      <c r="E18" s="55">
        <f>+SUM(E5:E17)</f>
        <v>0</v>
      </c>
    </row>
    <row r="20" spans="1:6">
      <c r="A20" s="28" t="s">
        <v>14</v>
      </c>
    </row>
    <row r="21" spans="1:6">
      <c r="A21" s="31" t="s">
        <v>36</v>
      </c>
      <c r="B21" s="31" t="s">
        <v>33</v>
      </c>
      <c r="C21" s="31" t="s">
        <v>37</v>
      </c>
      <c r="D21" s="31" t="s">
        <v>39</v>
      </c>
      <c r="E21" s="31" t="s">
        <v>35</v>
      </c>
    </row>
    <row r="22" spans="1:6">
      <c r="A22" s="30"/>
      <c r="B22" s="30"/>
      <c r="C22" s="30"/>
      <c r="D22" s="30"/>
      <c r="E22" s="55">
        <f>ROUND(B22*C22*D22,2)</f>
        <v>0</v>
      </c>
    </row>
    <row r="23" spans="1:6">
      <c r="A23" s="30"/>
      <c r="B23" s="30"/>
      <c r="C23" s="30"/>
      <c r="D23" s="30"/>
      <c r="E23" s="55">
        <f>ROUND(B23*C23*D23,2)</f>
        <v>0</v>
      </c>
    </row>
    <row r="24" spans="1:6">
      <c r="A24" s="30"/>
      <c r="B24" s="30"/>
      <c r="C24" s="30"/>
      <c r="D24" s="30"/>
      <c r="E24" s="30"/>
    </row>
    <row r="25" spans="1:6">
      <c r="A25" s="30"/>
      <c r="B25" s="30"/>
      <c r="C25" s="30"/>
      <c r="D25" s="30"/>
      <c r="E25" s="30"/>
    </row>
    <row r="26" spans="1:6">
      <c r="A26" s="30"/>
      <c r="B26" s="30"/>
      <c r="C26" s="30"/>
      <c r="D26" s="30"/>
      <c r="E26" s="30"/>
    </row>
    <row r="27" spans="1:6">
      <c r="A27" s="30"/>
      <c r="B27" s="30"/>
      <c r="C27" s="30"/>
      <c r="D27" s="30"/>
      <c r="E27" s="30"/>
    </row>
    <row r="28" spans="1:6">
      <c r="D28" s="30" t="s">
        <v>50</v>
      </c>
      <c r="E28" s="55">
        <f>+SUM(E22:E27)</f>
        <v>0</v>
      </c>
    </row>
    <row r="30" spans="1:6">
      <c r="A30" s="28" t="s">
        <v>49</v>
      </c>
    </row>
    <row r="31" spans="1:6">
      <c r="A31" s="31" t="s">
        <v>31</v>
      </c>
      <c r="B31" s="31" t="s">
        <v>33</v>
      </c>
      <c r="C31" s="31" t="s">
        <v>37</v>
      </c>
      <c r="D31" s="31" t="s">
        <v>39</v>
      </c>
      <c r="E31" s="31" t="s">
        <v>35</v>
      </c>
    </row>
    <row r="32" spans="1:6">
      <c r="A32" s="30"/>
      <c r="B32" s="30"/>
      <c r="C32" s="30"/>
      <c r="D32" s="30"/>
      <c r="E32" s="55">
        <f>ROUND(D32*C32,2)</f>
        <v>0</v>
      </c>
      <c r="F32" s="38"/>
    </row>
    <row r="33" spans="1:5">
      <c r="A33" s="30"/>
      <c r="B33" s="30"/>
      <c r="C33" s="30"/>
      <c r="D33" s="30"/>
      <c r="E33" s="55">
        <f t="shared" ref="E33:E34" si="1">ROUND(D33*C33,2)</f>
        <v>0</v>
      </c>
    </row>
    <row r="34" spans="1:5">
      <c r="A34" s="30"/>
      <c r="B34" s="30"/>
      <c r="C34" s="55"/>
      <c r="D34" s="30"/>
      <c r="E34" s="55">
        <f t="shared" si="1"/>
        <v>0</v>
      </c>
    </row>
    <row r="35" spans="1:5">
      <c r="A35" s="30"/>
      <c r="B35" s="30"/>
      <c r="C35" s="30"/>
      <c r="D35" s="30"/>
      <c r="E35" s="30"/>
    </row>
    <row r="36" spans="1:5">
      <c r="A36" s="30"/>
      <c r="B36" s="30"/>
      <c r="C36" s="30"/>
      <c r="D36" s="30"/>
      <c r="E36" s="30"/>
    </row>
    <row r="37" spans="1:5">
      <c r="A37" s="30"/>
      <c r="B37" s="30"/>
      <c r="C37" s="30"/>
      <c r="D37" s="30"/>
      <c r="E37" s="30"/>
    </row>
    <row r="38" spans="1:5">
      <c r="D38" s="30" t="s">
        <v>50</v>
      </c>
      <c r="E38" s="55">
        <f>+SUM(E32:E37)</f>
        <v>0</v>
      </c>
    </row>
    <row r="41" spans="1:5">
      <c r="A41" s="28" t="s">
        <v>29</v>
      </c>
    </row>
    <row r="42" spans="1:5">
      <c r="A42" s="31" t="s">
        <v>31</v>
      </c>
      <c r="B42" s="31" t="s">
        <v>33</v>
      </c>
      <c r="C42" s="31" t="s">
        <v>37</v>
      </c>
      <c r="D42" s="31" t="s">
        <v>39</v>
      </c>
      <c r="E42" s="31" t="s">
        <v>35</v>
      </c>
    </row>
    <row r="43" spans="1:5">
      <c r="A43" s="30"/>
      <c r="B43" s="30"/>
      <c r="C43" s="30"/>
      <c r="D43" s="30"/>
      <c r="E43" s="55">
        <f>ROUND(D43*C43*B43,2)</f>
        <v>0</v>
      </c>
    </row>
    <row r="44" spans="1:5">
      <c r="A44" s="30"/>
      <c r="B44" s="30"/>
      <c r="C44" s="30"/>
      <c r="D44" s="30"/>
      <c r="E44" s="55"/>
    </row>
    <row r="45" spans="1:5">
      <c r="A45" s="30"/>
      <c r="B45" s="30"/>
      <c r="C45" s="30"/>
      <c r="D45" s="30"/>
      <c r="E45" s="55">
        <f>+SUM(E43:E44)</f>
        <v>0</v>
      </c>
    </row>
    <row r="49" spans="1:5">
      <c r="A49" s="28" t="s">
        <v>30</v>
      </c>
    </row>
    <row r="50" spans="1:5">
      <c r="A50" s="31" t="s">
        <v>31</v>
      </c>
      <c r="B50" s="31" t="s">
        <v>32</v>
      </c>
      <c r="C50" s="31" t="s">
        <v>33</v>
      </c>
      <c r="D50" s="31" t="s">
        <v>48</v>
      </c>
      <c r="E50" s="31" t="s">
        <v>35</v>
      </c>
    </row>
    <row r="51" spans="1:5">
      <c r="A51" s="30"/>
      <c r="B51" s="30"/>
      <c r="C51" s="30"/>
      <c r="D51" s="30"/>
      <c r="E51" s="30"/>
    </row>
    <row r="52" spans="1:5">
      <c r="A52" s="30"/>
      <c r="B52" s="30"/>
      <c r="C52" s="30"/>
      <c r="D52" s="30"/>
      <c r="E52" s="30"/>
    </row>
    <row r="53" spans="1:5">
      <c r="A53" s="30"/>
      <c r="B53" s="30"/>
      <c r="C53" s="30"/>
      <c r="D53" s="30"/>
      <c r="E53" s="30">
        <f t="shared" ref="E53" si="2">ROUND(D53*C53*B53,2)</f>
        <v>0</v>
      </c>
    </row>
    <row r="55" spans="1:5">
      <c r="C55" s="29" t="s">
        <v>96</v>
      </c>
      <c r="E55" s="56">
        <f>+E53+E45+E38+E28+E18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CRONOGRAMA</vt:lpstr>
      <vt:lpstr>RESTRICCIONES S1</vt:lpstr>
      <vt:lpstr>RESTRICCIONES S2</vt:lpstr>
      <vt:lpstr>RECURSOS S1</vt:lpstr>
      <vt:lpstr>PAC 1</vt:lpstr>
      <vt:lpstr>RECURSOS S2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CASTILLO CAMPOVERDE, TITO OSWALDO</cp:lastModifiedBy>
  <cp:lastPrinted>2024-11-19T17:05:03Z</cp:lastPrinted>
  <dcterms:created xsi:type="dcterms:W3CDTF">2023-01-03T20:44:01Z</dcterms:created>
  <dcterms:modified xsi:type="dcterms:W3CDTF">2025-05-27T18:33:47Z</dcterms:modified>
</cp:coreProperties>
</file>