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e82f6925308fe4/NIVELACION/NIVELACION 2025/FUNDAMENTOS ADMINSITRATIVOS E C/"/>
    </mc:Choice>
  </mc:AlternateContent>
  <xr:revisionPtr revIDLastSave="734" documentId="8_{6A39C834-F664-499C-A12F-B665E8C389F2}" xr6:coauthVersionLast="47" xr6:coauthVersionMax="47" xr10:uidLastSave="{627D6C70-8CC4-4070-890A-9652C7463CA1}"/>
  <bookViews>
    <workbookView xWindow="-110" yWindow="-110" windowWidth="19420" windowHeight="10300" xr2:uid="{65BF73D2-5640-41BA-BDFD-E439D253343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34" i="2"/>
  <c r="E35" i="2" s="1"/>
  <c r="D25" i="2"/>
  <c r="D55" i="2" s="1"/>
  <c r="C13" i="2"/>
  <c r="G8" i="2"/>
  <c r="E434" i="1"/>
  <c r="B437" i="1"/>
  <c r="F432" i="1"/>
  <c r="B423" i="1"/>
  <c r="F418" i="1"/>
  <c r="B409" i="1"/>
  <c r="F404" i="1"/>
  <c r="B395" i="1"/>
  <c r="F390" i="1"/>
  <c r="E55" i="2" l="1"/>
  <c r="F10" i="2"/>
  <c r="G12" i="2" s="1"/>
  <c r="G13" i="2" s="1"/>
  <c r="F436" i="1"/>
  <c r="F437" i="1" s="1"/>
  <c r="E420" i="1"/>
  <c r="F422" i="1" s="1"/>
  <c r="F423" i="1" s="1"/>
  <c r="E406" i="1"/>
  <c r="F408" i="1" s="1"/>
  <c r="F409" i="1" s="1"/>
  <c r="E392" i="1"/>
  <c r="F394" i="1" s="1"/>
  <c r="F395" i="1"/>
  <c r="F379" i="1" l="1"/>
  <c r="E377" i="1"/>
  <c r="F375" i="1"/>
  <c r="B380" i="1"/>
  <c r="D349" i="1"/>
  <c r="D337" i="1"/>
  <c r="D335" i="1"/>
  <c r="D309" i="1"/>
  <c r="D307" i="1"/>
  <c r="D300" i="1"/>
  <c r="D271" i="1"/>
  <c r="D263" i="1"/>
  <c r="B118" i="1"/>
  <c r="F129" i="1"/>
  <c r="B121" i="1"/>
  <c r="F119" i="1"/>
  <c r="F131" i="1" s="1"/>
  <c r="F113" i="1"/>
  <c r="B102" i="1"/>
  <c r="B105" i="1"/>
  <c r="B115" i="1" s="1"/>
  <c r="F103" i="1"/>
  <c r="F95" i="1"/>
  <c r="B88" i="1"/>
  <c r="F86" i="1"/>
  <c r="B85" i="1"/>
  <c r="F79" i="1"/>
  <c r="B69" i="1"/>
  <c r="B72" i="1"/>
  <c r="E69" i="1"/>
  <c r="F71" i="1" s="1"/>
  <c r="F63" i="1"/>
  <c r="B57" i="1"/>
  <c r="E54" i="1"/>
  <c r="F56" i="1" s="1"/>
  <c r="B54" i="1"/>
  <c r="E41" i="1"/>
  <c r="F43" i="1" s="1"/>
  <c r="F49" i="1" s="1"/>
  <c r="B41" i="1"/>
  <c r="B43" i="1"/>
  <c r="I8" i="1"/>
  <c r="I9" i="1" s="1"/>
  <c r="F31" i="1"/>
  <c r="B31" i="1"/>
  <c r="B37" i="1" s="1"/>
  <c r="F24" i="1"/>
  <c r="F23" i="1" s="1"/>
  <c r="B25" i="1"/>
  <c r="F20" i="1"/>
  <c r="F256" i="1"/>
  <c r="E246" i="1"/>
  <c r="F249" i="1" s="1"/>
  <c r="B246" i="1"/>
  <c r="B257" i="1" s="1"/>
  <c r="F241" i="1"/>
  <c r="B232" i="1"/>
  <c r="E232" i="1"/>
  <c r="F235" i="1" s="1"/>
  <c r="E219" i="1"/>
  <c r="F222" i="1" s="1"/>
  <c r="B219" i="1"/>
  <c r="B228" i="1" s="1"/>
  <c r="B207" i="1"/>
  <c r="B215" i="1" s="1"/>
  <c r="E207" i="1"/>
  <c r="F210" i="1" s="1"/>
  <c r="F215" i="1" s="1"/>
  <c r="E194" i="1"/>
  <c r="F197" i="1" s="1"/>
  <c r="F202" i="1" s="1"/>
  <c r="B194" i="1"/>
  <c r="B202" i="1" s="1"/>
  <c r="B180" i="1"/>
  <c r="B188" i="1" s="1"/>
  <c r="F183" i="1"/>
  <c r="F188" i="1" s="1"/>
  <c r="B174" i="1"/>
  <c r="F169" i="1"/>
  <c r="F174" i="1" s="1"/>
  <c r="B159" i="1"/>
  <c r="F154" i="1"/>
  <c r="F159" i="1" s="1"/>
  <c r="B9" i="1"/>
  <c r="F4" i="1"/>
  <c r="F9" i="1" s="1"/>
  <c r="F380" i="1" l="1"/>
  <c r="B131" i="1"/>
  <c r="F115" i="1"/>
  <c r="B97" i="1"/>
  <c r="F65" i="1"/>
  <c r="F97" i="1"/>
  <c r="B81" i="1"/>
  <c r="F81" i="1"/>
  <c r="B65" i="1"/>
  <c r="B49" i="1"/>
  <c r="F37" i="1"/>
  <c r="F25" i="1"/>
  <c r="F257" i="1"/>
  <c r="F242" i="1"/>
  <c r="B242" i="1"/>
  <c r="F228" i="1"/>
</calcChain>
</file>

<file path=xl/sharedStrings.xml><?xml version="1.0" encoding="utf-8"?>
<sst xmlns="http://schemas.openxmlformats.org/spreadsheetml/2006/main" count="573" uniqueCount="136">
  <si>
    <t>ACTIVO</t>
  </si>
  <si>
    <t>PASIVO</t>
  </si>
  <si>
    <t>CAPITAL  PATRIMONIO</t>
  </si>
  <si>
    <t>CAJA</t>
  </si>
  <si>
    <t>EQUIPO DE COMPUTO</t>
  </si>
  <si>
    <t>EDIFICIO</t>
  </si>
  <si>
    <t>TOTAL ACTIVO</t>
  </si>
  <si>
    <t>CTAS POR PAGAR INMOBILIARIA</t>
  </si>
  <si>
    <t>TOTAL PASIVO</t>
  </si>
  <si>
    <t>CAPITAL DEL SR. JUAN DIAZ</t>
  </si>
  <si>
    <t>X</t>
  </si>
  <si>
    <t>33750-1000</t>
  </si>
  <si>
    <t>TOTAL PASIVO + CAPITAL</t>
  </si>
  <si>
    <t>dinero en efectivo</t>
  </si>
  <si>
    <t>escritorios</t>
  </si>
  <si>
    <t>laptop</t>
  </si>
  <si>
    <t>MUEBLES DE OFICINA</t>
  </si>
  <si>
    <t>ACTIVO = PASIVO +CAPITAL</t>
  </si>
  <si>
    <t>CAPITAL SR. CARLOS JIMENEZ</t>
  </si>
  <si>
    <t>Se compran mercaderías por $2.400 a crédito a la empresa Comercial Bravo.</t>
  </si>
  <si>
    <t>MERCADERIAS</t>
  </si>
  <si>
    <t xml:space="preserve">CREDITO </t>
  </si>
  <si>
    <t>CTAS POR PAGAR</t>
  </si>
  <si>
    <t>CUENTAS POR PAGAR</t>
  </si>
  <si>
    <r>
      <t xml:space="preserve">Se vende la mitad del inventario (comprado en el caso 2) por </t>
    </r>
    <r>
      <rPr>
        <sz val="11"/>
        <color rgb="FFFF0000"/>
        <rFont val="Aptos Narrow"/>
        <family val="2"/>
        <scheme val="minor"/>
      </rPr>
      <t xml:space="preserve">$1.600 </t>
    </r>
    <r>
      <rPr>
        <sz val="11"/>
        <color theme="1"/>
        <rFont val="Aptos Narrow"/>
        <family val="2"/>
        <scheme val="minor"/>
      </rPr>
      <t>al contado</t>
    </r>
  </si>
  <si>
    <t xml:space="preserve">AL CONTADO </t>
  </si>
  <si>
    <t>UTILIDAD EN VENTAS</t>
  </si>
  <si>
    <t>Se paga $1.000 en efectivo a Comercial Bravo por la deuda del caso 2.</t>
  </si>
  <si>
    <t>Se paga una campaña publicitaria por $300</t>
  </si>
  <si>
    <t>GASTOS PUBLICIDAD</t>
  </si>
  <si>
    <t>La empresa obtiene un préstamo bancario de $4.000 que se deposita en cuenta corriente</t>
  </si>
  <si>
    <t>BANCOS</t>
  </si>
  <si>
    <t xml:space="preserve">PRESTAMO BANCARIO </t>
  </si>
  <si>
    <t>Se detecta la pérdida de $200 en efectivo por robo.</t>
  </si>
  <si>
    <t>PERDIDA POR ROBO</t>
  </si>
  <si>
    <t>TOTAL PATRIMONIO</t>
  </si>
  <si>
    <t>El socio aporta un vehículo valorado en $5.000</t>
  </si>
  <si>
    <t>VEHICULO</t>
  </si>
  <si>
    <t>APORTE SOCIO</t>
  </si>
  <si>
    <r>
      <t>El</t>
    </r>
    <r>
      <rPr>
        <sz val="10"/>
        <color theme="1"/>
        <rFont val="Times New Roman"/>
        <family val="1"/>
      </rPr>
      <t xml:space="preserve"> señor Díaz decide ceder 20% de sus derechos al Sr. Pablo Espinosa</t>
    </r>
  </si>
  <si>
    <t>CAPITAL DEL SR PABLO ESPINOZA</t>
  </si>
  <si>
    <t xml:space="preserve">La empresa Díaz &amp; Espinosa adquiere a crédito dos escritorios de oficina a la empresa Amoblar, a un precio unitario de $ 180,00. </t>
  </si>
  <si>
    <t>CTAS POR PAGAR AMOBLAR</t>
  </si>
  <si>
    <t>DIAZ</t>
  </si>
  <si>
    <t>ESPINOZA</t>
  </si>
  <si>
    <t>La empresa cancela en efectivo a Inmobiliaria S. A. una letra de cambio (L/C) por $200,00</t>
  </si>
  <si>
    <t xml:space="preserve">La empresa recibe una donación que incrementa su capital, consistente en un equipo de fax valorado en $265,00. </t>
  </si>
  <si>
    <t>EQUIPO DE OFICINA</t>
  </si>
  <si>
    <t>DONACION CAPITAL</t>
  </si>
  <si>
    <t>TOTAL DE PATRIMONIO</t>
  </si>
  <si>
    <t>La empresa fue víctima de un robo, en el cual le sustrajeron $120,00 en efectivo</t>
  </si>
  <si>
    <t>La empresa no puede pagar la deuda a Inmobiliaria S. A., por lo cual ésta le propone que la acepte como socio, aportando a capital el valor restante de la deuda.</t>
  </si>
  <si>
    <t>CAPITAL INMOVILIAR</t>
  </si>
  <si>
    <t xml:space="preserve">La empresa realiza el mantenimiento de computadoras a varios clientes; por tal motivo, durante este periodo contable obtuvo un ingreso por servicios en efectivo </t>
  </si>
  <si>
    <t>por $450,00 y gastó $150,00 en efectivo, en el sueldo pagado a su ayudante</t>
  </si>
  <si>
    <t>INGRESOS O UTILIDADES DEL EJERCICIO</t>
  </si>
  <si>
    <t>GASTO SUELDO EMPLEADO</t>
  </si>
  <si>
    <t>Compramos a crédito 100 camisas a $50,00 c/u.</t>
  </si>
  <si>
    <t>PRIMERA PREGUNTA</t>
  </si>
  <si>
    <t>SEGUNDA PREGUNTA  CUENTAS CONTABLES</t>
  </si>
  <si>
    <t>TERCERA PREGUNTA VALORES$</t>
  </si>
  <si>
    <t>¿QUE SE RECIBE?</t>
  </si>
  <si>
    <t>¿QUE SE ENTREGA?</t>
  </si>
  <si>
    <t>CAMISAS</t>
  </si>
  <si>
    <t>MERCADERIA</t>
  </si>
  <si>
    <t>A CREDITO</t>
  </si>
  <si>
    <t>Vendemos en efectivo 10 camisas a $70,00 c/u.</t>
  </si>
  <si>
    <t>EFECTIVO</t>
  </si>
  <si>
    <t>Pagamos con cheque $100,00 por arriendo del local donde funciona la empresa</t>
  </si>
  <si>
    <t>ARRIENDO LOCAL</t>
  </si>
  <si>
    <t>CHEQUE</t>
  </si>
  <si>
    <t>GASTOS ARRIENDO LOCAL</t>
  </si>
  <si>
    <t>Depositamos en dinero efectivo $10.000,00 en el Banco Pichincha.</t>
  </si>
  <si>
    <t>Compramos a crédito un equipo de computación, para el servicio de la empresa en $3.000,00.</t>
  </si>
  <si>
    <t>CREDITO</t>
  </si>
  <si>
    <t>Compramos a crédito 200 pantalones a $40,00 c/u.</t>
  </si>
  <si>
    <t>PANTALONES</t>
  </si>
  <si>
    <t>Vendemos en efectivo 20 pantalones a $65,00 c/u.</t>
  </si>
  <si>
    <t>Pagamos con transferencia bancaria $500,00 por servicios básicos (luz y agua).</t>
  </si>
  <si>
    <t>SERVICIOS BASICOS</t>
  </si>
  <si>
    <t>GASTOS SERVICIOS BASICOS</t>
  </si>
  <si>
    <t>TRANSFERENCIA</t>
  </si>
  <si>
    <t>Depositamos en el banco $5.000,00 provenientes de ventas del día.</t>
  </si>
  <si>
    <t>Compramos a crédito una impresora por $1.200,00 para uso administrativo.</t>
  </si>
  <si>
    <t>IMPRESORA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</si>
  <si>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mbria"/>
        <family val="1"/>
      </rPr>
      <t>Vendemos a crédito 15 camisas a $75,00 c/u.</t>
    </r>
  </si>
  <si>
    <t>CTAS POR COBRAR</t>
  </si>
  <si>
    <t>Pagamos sueldos al personal por $3.000,00 mediante cheque</t>
  </si>
  <si>
    <t>SUELDOS</t>
  </si>
  <si>
    <t>GASTOS SUELDOS</t>
  </si>
  <si>
    <t>Se devuelve al proveedor 5 pantalones defectuosos de la compra anterior.</t>
  </si>
  <si>
    <t>El propietario realiza un aporte adicional en efectivo de $2.500,00</t>
  </si>
  <si>
    <t>CAPITAL</t>
  </si>
  <si>
    <t>Se paga al proveedor anterior $1.500,00 mediante transferencia bancaria.</t>
  </si>
  <si>
    <t>BANCO</t>
  </si>
  <si>
    <t>SERVICIOS RAPIDITO</t>
  </si>
  <si>
    <t>Estado de Situaciòn Inicial</t>
  </si>
  <si>
    <t>al 29 de mayo del 2025</t>
  </si>
  <si>
    <t>CUENTAS POR COBRAR</t>
  </si>
  <si>
    <t>EMPRESA ALFA</t>
  </si>
  <si>
    <t>30 DE MAYO DEL 2025</t>
  </si>
  <si>
    <t>INVENTARIO</t>
  </si>
  <si>
    <t>PROVEEDORES</t>
  </si>
  <si>
    <t>PRESTAMO BANCARIO</t>
  </si>
  <si>
    <t>NEGOCIOS BETA</t>
  </si>
  <si>
    <t>CLIENTES</t>
  </si>
  <si>
    <t>SERVICIOS GAMMA</t>
  </si>
  <si>
    <t>MOBILIARIO</t>
  </si>
  <si>
    <t>DOCUMENTOS POR COBRAR</t>
  </si>
  <si>
    <t>OBLIGACIONES BANCARIAS</t>
  </si>
  <si>
    <t>INVERSIONES DELTA</t>
  </si>
  <si>
    <t>TERRENOS</t>
  </si>
  <si>
    <t>PRESTAMOS A CORTO PLAZO</t>
  </si>
  <si>
    <t>LIBRO DIARIO</t>
  </si>
  <si>
    <t>FECHA</t>
  </si>
  <si>
    <t>DESCRIPCION</t>
  </si>
  <si>
    <t>DEBE</t>
  </si>
  <si>
    <t>HABER</t>
  </si>
  <si>
    <t xml:space="preserve">                            BANCOS</t>
  </si>
  <si>
    <t>v/ por pago de deuda 20% del valor inicial, cheque 001</t>
  </si>
  <si>
    <t xml:space="preserve">                           CUENTAS POR COBRAR</t>
  </si>
  <si>
    <t>v/ por cobro de ctas por cobrar, dinero depositado en cta bancaria</t>
  </si>
  <si>
    <t>EQUIPO DE COMPUTACION</t>
  </si>
  <si>
    <t xml:space="preserve">                             BANCOS</t>
  </si>
  <si>
    <t xml:space="preserve">                             DOCUMENTOS POR PAGAR</t>
  </si>
  <si>
    <t xml:space="preserve">v/ por compra de equipo de computacion FACT/Nº 30% con cheque 002 saldo a </t>
  </si>
  <si>
    <t>pagar en 90 dias según letra de cambio</t>
  </si>
  <si>
    <t xml:space="preserve">                            CAPITAL SOCIO SR. ALEJANDRO RIVADENEIRA</t>
  </si>
  <si>
    <t xml:space="preserve">v/ capital de nuevo socio Sr. Aleajndro Rivadeneira </t>
  </si>
  <si>
    <t xml:space="preserve">                             SERVICIOS PROFESIONALES (VENTAS)</t>
  </si>
  <si>
    <t>v/ por servicios profesionales según fact 001 a cliente XX cancelan en efectivo</t>
  </si>
  <si>
    <t>GASTO ARRIENDO OFICINA</t>
  </si>
  <si>
    <t>GASTO DE MANTENIMIENTO DE OFICINA</t>
  </si>
  <si>
    <t>GASTO SUELDO DE PERSONAL</t>
  </si>
  <si>
    <t xml:space="preserve">v/ por pago de servicios según comprobantes 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</si>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</sst>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ptos Narrow"/>
      <family val="2"/>
      <scheme val="minor"/>
    </font>
    <font>
      <sz val="11"/>
      <color theme="1"/>
      <name val="Cambria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center"/>
    </xf>
    <xf numFmtId="164" fontId="2" fillId="0" borderId="2" xfId="0" applyNumberFormat="1" applyFont="1" applyBorder="1"/>
    <xf numFmtId="164" fontId="1" fillId="0" borderId="0" xfId="0" applyNumberFormat="1" applyFont="1"/>
    <xf numFmtId="0" fontId="4" fillId="0" borderId="0" xfId="0" applyFont="1"/>
    <xf numFmtId="0" fontId="0" fillId="3" borderId="0" xfId="0" applyFill="1"/>
    <xf numFmtId="164" fontId="0" fillId="3" borderId="0" xfId="0" applyNumberFormat="1" applyFill="1"/>
    <xf numFmtId="9" fontId="0" fillId="0" borderId="0" xfId="0" applyNumberFormat="1"/>
    <xf numFmtId="164" fontId="5" fillId="0" borderId="0" xfId="0" applyNumberFormat="1" applyFont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5" xfId="0" applyBorder="1"/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" fontId="0" fillId="0" borderId="3" xfId="0" applyNumberFormat="1" applyBorder="1"/>
    <xf numFmtId="2" fontId="0" fillId="0" borderId="3" xfId="0" applyNumberFormat="1" applyBorder="1"/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customXml" Target="../ink/ink20.xml"/><Relationship Id="rId21" Type="http://schemas.openxmlformats.org/officeDocument/2006/relationships/customXml" Target="../ink/ink11.xm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customXml" Target="../ink/ink19.xml"/><Relationship Id="rId40" Type="http://schemas.openxmlformats.org/officeDocument/2006/relationships/image" Target="../media/image20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272064</xdr:colOff>
      <xdr:row>13</xdr:row>
      <xdr:rowOff>45454</xdr:rowOff>
    </xdr:from>
    <xdr:to>
      <xdr:col>1</xdr:col>
      <xdr:colOff>404904</xdr:colOff>
      <xdr:row>13</xdr:row>
      <xdr:rowOff>98014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7" name="Entrada de lápiz 36">
              <a:extLst>
                <a:ext uri="{FF2B5EF4-FFF2-40B4-BE49-F238E27FC236}">
                  <a16:creationId xmlns:a16="http://schemas.microsoft.com/office/drawing/2014/main" id="{D19B3D90-31BB-854A-E324-58E38A411325}"/>
                </a:ext>
              </a:extLst>
            </xdr14:cNvPr>
            <xdr14:cNvContentPartPr/>
          </xdr14:nvContentPartPr>
          <xdr14:nvPr macro=""/>
          <xdr14:xfrm>
            <a:off x="1598760" y="2453162"/>
            <a:ext cx="132840" cy="52560"/>
          </xdr14:xfrm>
        </xdr:contentPart>
      </mc:Choice>
      <mc:Fallback xmlns="">
        <xdr:pic>
          <xdr:nvPicPr>
            <xdr:cNvPr id="37" name="Entrada de lápiz 36">
              <a:extLst>
                <a:ext uri="{FF2B5EF4-FFF2-40B4-BE49-F238E27FC236}">
                  <a16:creationId xmlns:a16="http://schemas.microsoft.com/office/drawing/2014/main" id="{D19B3D90-31BB-854A-E324-58E38A41132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89760" y="2444522"/>
              <a:ext cx="150480" cy="7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302304</xdr:colOff>
      <xdr:row>14</xdr:row>
      <xdr:rowOff>113325</xdr:rowOff>
    </xdr:from>
    <xdr:to>
      <xdr:col>1</xdr:col>
      <xdr:colOff>420744</xdr:colOff>
      <xdr:row>14</xdr:row>
      <xdr:rowOff>152205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1" name="Entrada de lápiz 50">
              <a:extLst>
                <a:ext uri="{FF2B5EF4-FFF2-40B4-BE49-F238E27FC236}">
                  <a16:creationId xmlns:a16="http://schemas.microsoft.com/office/drawing/2014/main" id="{4A4F87EC-C8FD-6A56-C337-AE172B1156AD}"/>
                </a:ext>
              </a:extLst>
            </xdr14:cNvPr>
            <xdr14:cNvContentPartPr/>
          </xdr14:nvContentPartPr>
          <xdr14:nvPr macro=""/>
          <xdr14:xfrm>
            <a:off x="1629000" y="2706242"/>
            <a:ext cx="118440" cy="38880"/>
          </xdr14:xfrm>
        </xdr:contentPart>
      </mc:Choice>
      <mc:Fallback xmlns="">
        <xdr:pic>
          <xdr:nvPicPr>
            <xdr:cNvPr id="51" name="Entrada de lápiz 50">
              <a:extLst>
                <a:ext uri="{FF2B5EF4-FFF2-40B4-BE49-F238E27FC236}">
                  <a16:creationId xmlns:a16="http://schemas.microsoft.com/office/drawing/2014/main" id="{4A4F87EC-C8FD-6A56-C337-AE172B1156A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0000" y="2697325"/>
              <a:ext cx="136080" cy="5635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48960</xdr:colOff>
      <xdr:row>14</xdr:row>
      <xdr:rowOff>57165</xdr:rowOff>
    </xdr:from>
    <xdr:to>
      <xdr:col>3</xdr:col>
      <xdr:colOff>158760</xdr:colOff>
      <xdr:row>14</xdr:row>
      <xdr:rowOff>128445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2" name="Entrada de lápiz 51">
              <a:extLst>
                <a:ext uri="{FF2B5EF4-FFF2-40B4-BE49-F238E27FC236}">
                  <a16:creationId xmlns:a16="http://schemas.microsoft.com/office/drawing/2014/main" id="{85C69D12-DE51-11A2-B48E-9C74F2BEA7D8}"/>
                </a:ext>
              </a:extLst>
            </xdr14:cNvPr>
            <xdr14:cNvContentPartPr/>
          </xdr14:nvContentPartPr>
          <xdr14:nvPr macro=""/>
          <xdr14:xfrm>
            <a:off x="2902680" y="2650082"/>
            <a:ext cx="109800" cy="71280"/>
          </xdr14:xfrm>
        </xdr:contentPart>
      </mc:Choice>
      <mc:Fallback xmlns="">
        <xdr:pic>
          <xdr:nvPicPr>
            <xdr:cNvPr id="52" name="Entrada de lápiz 51">
              <a:extLst>
                <a:ext uri="{FF2B5EF4-FFF2-40B4-BE49-F238E27FC236}">
                  <a16:creationId xmlns:a16="http://schemas.microsoft.com/office/drawing/2014/main" id="{85C69D12-DE51-11A2-B48E-9C74F2BEA7D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893680" y="2641442"/>
              <a:ext cx="127440" cy="88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82600</xdr:colOff>
      <xdr:row>367</xdr:row>
      <xdr:rowOff>94470</xdr:rowOff>
    </xdr:from>
    <xdr:to>
      <xdr:col>6</xdr:col>
      <xdr:colOff>222280</xdr:colOff>
      <xdr:row>367</xdr:row>
      <xdr:rowOff>108510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D0FABD41-C131-770E-91C5-B5E8C62E91C1}"/>
                </a:ext>
              </a:extLst>
            </xdr14:cNvPr>
            <xdr14:cNvContentPartPr/>
          </xdr14:nvContentPartPr>
          <xdr14:nvPr macro=""/>
          <xdr14:xfrm>
            <a:off x="7880400" y="68160120"/>
            <a:ext cx="139680" cy="14040"/>
          </xdr14:xfrm>
        </xdr:contentPart>
      </mc:Choice>
      <mc:Fallback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D0FABD41-C131-770E-91C5-B5E8C62E91C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871400" y="68151120"/>
              <a:ext cx="157320" cy="3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63520</xdr:colOff>
      <xdr:row>368</xdr:row>
      <xdr:rowOff>26240</xdr:rowOff>
    </xdr:from>
    <xdr:to>
      <xdr:col>6</xdr:col>
      <xdr:colOff>225160</xdr:colOff>
      <xdr:row>368</xdr:row>
      <xdr:rowOff>46400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10B03BB9-6FBE-05FC-B9DD-C09E2D891A59}"/>
                </a:ext>
              </a:extLst>
            </xdr14:cNvPr>
            <xdr14:cNvContentPartPr/>
          </xdr14:nvContentPartPr>
          <xdr14:nvPr macro=""/>
          <xdr14:xfrm>
            <a:off x="7861320" y="68276040"/>
            <a:ext cx="161640" cy="20160"/>
          </xdr14:xfrm>
        </xdr:contentPart>
      </mc:Choice>
      <mc:Fallback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10B03BB9-6FBE-05FC-B9DD-C09E2D891A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852320" y="68267040"/>
              <a:ext cx="179280" cy="3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398920</xdr:colOff>
      <xdr:row>366</xdr:row>
      <xdr:rowOff>126700</xdr:rowOff>
    </xdr:from>
    <xdr:to>
      <xdr:col>5</xdr:col>
      <xdr:colOff>584680</xdr:colOff>
      <xdr:row>368</xdr:row>
      <xdr:rowOff>51800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FA26FCC2-3612-A73B-3D02-F56FF75AD879}"/>
                </a:ext>
              </a:extLst>
            </xdr14:cNvPr>
            <xdr14:cNvContentPartPr/>
          </xdr14:nvContentPartPr>
          <xdr14:nvPr macro=""/>
          <xdr14:xfrm>
            <a:off x="7434720" y="68008200"/>
            <a:ext cx="185760" cy="293400"/>
          </xdr14:xfrm>
        </xdr:contentPart>
      </mc:Choice>
      <mc:Fallback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FA26FCC2-3612-A73B-3D02-F56FF75AD87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426063" y="67999560"/>
              <a:ext cx="203434" cy="31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450880</xdr:colOff>
      <xdr:row>366</xdr:row>
      <xdr:rowOff>114100</xdr:rowOff>
    </xdr:from>
    <xdr:to>
      <xdr:col>6</xdr:col>
      <xdr:colOff>617200</xdr:colOff>
      <xdr:row>367</xdr:row>
      <xdr:rowOff>118230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47762F50-ADC5-80EF-8F4F-FB5F56596B8F}"/>
                </a:ext>
              </a:extLst>
            </xdr14:cNvPr>
            <xdr14:cNvContentPartPr/>
          </xdr14:nvContentPartPr>
          <xdr14:nvPr macro=""/>
          <xdr14:xfrm>
            <a:off x="8248680" y="67995600"/>
            <a:ext cx="166320" cy="188280"/>
          </xdr14:xfrm>
        </xdr:contentPart>
      </mc:Choice>
      <mc:Fallback>
        <xdr:pic>
          <xdr:nvPicPr>
            <xdr:cNvPr id="10" name="Entrada de lápiz 9">
              <a:extLst>
                <a:ext uri="{FF2B5EF4-FFF2-40B4-BE49-F238E27FC236}">
                  <a16:creationId xmlns:a16="http://schemas.microsoft.com/office/drawing/2014/main" id="{47762F50-ADC5-80EF-8F4F-FB5F56596B8F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8239680" y="67986960"/>
              <a:ext cx="183960" cy="20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863440</xdr:colOff>
      <xdr:row>367</xdr:row>
      <xdr:rowOff>21030</xdr:rowOff>
    </xdr:from>
    <xdr:to>
      <xdr:col>6</xdr:col>
      <xdr:colOff>1003480</xdr:colOff>
      <xdr:row>367</xdr:row>
      <xdr:rowOff>100950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20086FE5-083F-D82E-0B88-C87BB06619FC}"/>
                </a:ext>
              </a:extLst>
            </xdr14:cNvPr>
            <xdr14:cNvContentPartPr/>
          </xdr14:nvContentPartPr>
          <xdr14:nvPr macro=""/>
          <xdr14:xfrm>
            <a:off x="8661240" y="68086680"/>
            <a:ext cx="140040" cy="79920"/>
          </xdr14:xfrm>
        </xdr:contentPart>
      </mc:Choice>
      <mc:Fallback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20086FE5-083F-D82E-0B88-C87BB06619FC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652240" y="68078040"/>
              <a:ext cx="157680" cy="9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235060</xdr:colOff>
      <xdr:row>366</xdr:row>
      <xdr:rowOff>126340</xdr:rowOff>
    </xdr:from>
    <xdr:to>
      <xdr:col>7</xdr:col>
      <xdr:colOff>408580</xdr:colOff>
      <xdr:row>368</xdr:row>
      <xdr:rowOff>12200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6" name="Entrada de lápiz 15">
              <a:extLst>
                <a:ext uri="{FF2B5EF4-FFF2-40B4-BE49-F238E27FC236}">
                  <a16:creationId xmlns:a16="http://schemas.microsoft.com/office/drawing/2014/main" id="{603251FF-1897-EA8B-EC1A-A8A53EA581F1}"/>
                </a:ext>
              </a:extLst>
            </xdr14:cNvPr>
            <xdr14:cNvContentPartPr/>
          </xdr14:nvContentPartPr>
          <xdr14:nvPr macro=""/>
          <xdr14:xfrm>
            <a:off x="9061560" y="68007840"/>
            <a:ext cx="173520" cy="254160"/>
          </xdr14:xfrm>
        </xdr:contentPart>
      </mc:Choice>
      <mc:Fallback>
        <xdr:pic>
          <xdr:nvPicPr>
            <xdr:cNvPr id="16" name="Entrada de lápiz 15">
              <a:extLst>
                <a:ext uri="{FF2B5EF4-FFF2-40B4-BE49-F238E27FC236}">
                  <a16:creationId xmlns:a16="http://schemas.microsoft.com/office/drawing/2014/main" id="{603251FF-1897-EA8B-EC1A-A8A53EA581F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9052560" y="67999200"/>
              <a:ext cx="191160" cy="27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450880</xdr:colOff>
      <xdr:row>367</xdr:row>
      <xdr:rowOff>113910</xdr:rowOff>
    </xdr:from>
    <xdr:to>
      <xdr:col>6</xdr:col>
      <xdr:colOff>472840</xdr:colOff>
      <xdr:row>367</xdr:row>
      <xdr:rowOff>170790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7" name="Entrada de lápiz 16">
              <a:extLst>
                <a:ext uri="{FF2B5EF4-FFF2-40B4-BE49-F238E27FC236}">
                  <a16:creationId xmlns:a16="http://schemas.microsoft.com/office/drawing/2014/main" id="{42BFF227-6D61-6314-EC2D-BF2B858FBC3E}"/>
                </a:ext>
              </a:extLst>
            </xdr14:cNvPr>
            <xdr14:cNvContentPartPr/>
          </xdr14:nvContentPartPr>
          <xdr14:nvPr macro=""/>
          <xdr14:xfrm>
            <a:off x="8248680" y="68179560"/>
            <a:ext cx="21960" cy="56880"/>
          </xdr14:xfrm>
        </xdr:contentPart>
      </mc:Choice>
      <mc:Fallback>
        <xdr:pic>
          <xdr:nvPicPr>
            <xdr:cNvPr id="17" name="Entrada de lápiz 16">
              <a:extLst>
                <a:ext uri="{FF2B5EF4-FFF2-40B4-BE49-F238E27FC236}">
                  <a16:creationId xmlns:a16="http://schemas.microsoft.com/office/drawing/2014/main" id="{42BFF227-6D61-6314-EC2D-BF2B858FBC3E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8239680" y="68170920"/>
              <a:ext cx="39600" cy="74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488500</xdr:colOff>
      <xdr:row>367</xdr:row>
      <xdr:rowOff>99510</xdr:rowOff>
    </xdr:from>
    <xdr:to>
      <xdr:col>7</xdr:col>
      <xdr:colOff>574900</xdr:colOff>
      <xdr:row>367</xdr:row>
      <xdr:rowOff>180150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8" name="Entrada de lápiz 17">
              <a:extLst>
                <a:ext uri="{FF2B5EF4-FFF2-40B4-BE49-F238E27FC236}">
                  <a16:creationId xmlns:a16="http://schemas.microsoft.com/office/drawing/2014/main" id="{FA4ABFB3-21E2-EA27-A58E-AA72884FEB59}"/>
                </a:ext>
              </a:extLst>
            </xdr14:cNvPr>
            <xdr14:cNvContentPartPr/>
          </xdr14:nvContentPartPr>
          <xdr14:nvPr macro=""/>
          <xdr14:xfrm>
            <a:off x="9315000" y="68165160"/>
            <a:ext cx="86400" cy="80640"/>
          </xdr14:xfrm>
        </xdr:contentPart>
      </mc:Choice>
      <mc:Fallback>
        <xdr:pic>
          <xdr:nvPicPr>
            <xdr:cNvPr id="18" name="Entrada de lápiz 17">
              <a:extLst>
                <a:ext uri="{FF2B5EF4-FFF2-40B4-BE49-F238E27FC236}">
                  <a16:creationId xmlns:a16="http://schemas.microsoft.com/office/drawing/2014/main" id="{FA4ABFB3-21E2-EA27-A58E-AA72884FEB59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9306000" y="68156520"/>
              <a:ext cx="104040" cy="98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565180</xdr:colOff>
      <xdr:row>366</xdr:row>
      <xdr:rowOff>158380</xdr:rowOff>
    </xdr:from>
    <xdr:to>
      <xdr:col>7</xdr:col>
      <xdr:colOff>565540</xdr:colOff>
      <xdr:row>367</xdr:row>
      <xdr:rowOff>9510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9" name="Entrada de lápiz 18">
              <a:extLst>
                <a:ext uri="{FF2B5EF4-FFF2-40B4-BE49-F238E27FC236}">
                  <a16:creationId xmlns:a16="http://schemas.microsoft.com/office/drawing/2014/main" id="{9AA32080-9631-C36C-8A08-D555D5B6D77D}"/>
                </a:ext>
              </a:extLst>
            </xdr14:cNvPr>
            <xdr14:cNvContentPartPr/>
          </xdr14:nvContentPartPr>
          <xdr14:nvPr macro=""/>
          <xdr14:xfrm>
            <a:off x="9391680" y="68039880"/>
            <a:ext cx="360" cy="35280"/>
          </xdr14:xfrm>
        </xdr:contentPart>
      </mc:Choice>
      <mc:Fallback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9AA32080-9631-C36C-8A08-D555D5B6D77D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9382680" y="68031240"/>
              <a:ext cx="18000" cy="5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761020</xdr:colOff>
      <xdr:row>366</xdr:row>
      <xdr:rowOff>133180</xdr:rowOff>
    </xdr:from>
    <xdr:to>
      <xdr:col>8</xdr:col>
      <xdr:colOff>146260</xdr:colOff>
      <xdr:row>367</xdr:row>
      <xdr:rowOff>179790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20" name="Entrada de lápiz 19">
              <a:extLst>
                <a:ext uri="{FF2B5EF4-FFF2-40B4-BE49-F238E27FC236}">
                  <a16:creationId xmlns:a16="http://schemas.microsoft.com/office/drawing/2014/main" id="{9C850B6C-9025-E44F-53ED-ABAEC64C8D5E}"/>
                </a:ext>
              </a:extLst>
            </xdr14:cNvPr>
            <xdr14:cNvContentPartPr/>
          </xdr14:nvContentPartPr>
          <xdr14:nvPr macro=""/>
          <xdr14:xfrm>
            <a:off x="9587520" y="68014680"/>
            <a:ext cx="147240" cy="230760"/>
          </xdr14:xfrm>
        </xdr:contentPart>
      </mc:Choice>
      <mc:Fallback>
        <xdr:pic>
          <xdr:nvPicPr>
            <xdr:cNvPr id="20" name="Entrada de lápiz 19">
              <a:extLst>
                <a:ext uri="{FF2B5EF4-FFF2-40B4-BE49-F238E27FC236}">
                  <a16:creationId xmlns:a16="http://schemas.microsoft.com/office/drawing/2014/main" id="{9C850B6C-9025-E44F-53ED-ABAEC64C8D5E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9578520" y="68006040"/>
              <a:ext cx="164880" cy="248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145840</xdr:colOff>
      <xdr:row>368</xdr:row>
      <xdr:rowOff>158360</xdr:rowOff>
    </xdr:from>
    <xdr:to>
      <xdr:col>8</xdr:col>
      <xdr:colOff>429580</xdr:colOff>
      <xdr:row>371</xdr:row>
      <xdr:rowOff>84350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41" name="Entrada de lápiz 40">
              <a:extLst>
                <a:ext uri="{FF2B5EF4-FFF2-40B4-BE49-F238E27FC236}">
                  <a16:creationId xmlns:a16="http://schemas.microsoft.com/office/drawing/2014/main" id="{25FF68B8-1381-E510-8FB3-56B4DA94ACD3}"/>
                </a:ext>
              </a:extLst>
            </xdr14:cNvPr>
            <xdr14:cNvContentPartPr/>
          </xdr14:nvContentPartPr>
          <xdr14:nvPr macro=""/>
          <xdr14:xfrm>
            <a:off x="7181640" y="68408160"/>
            <a:ext cx="2836440" cy="478440"/>
          </xdr14:xfrm>
        </xdr:contentPart>
      </mc:Choice>
      <mc:Fallback>
        <xdr:pic>
          <xdr:nvPicPr>
            <xdr:cNvPr id="41" name="Entrada de lápiz 40">
              <a:extLst>
                <a:ext uri="{FF2B5EF4-FFF2-40B4-BE49-F238E27FC236}">
                  <a16:creationId xmlns:a16="http://schemas.microsoft.com/office/drawing/2014/main" id="{25FF68B8-1381-E510-8FB3-56B4DA94ACD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172640" y="68399513"/>
              <a:ext cx="2854080" cy="49609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476200</xdr:colOff>
      <xdr:row>365</xdr:row>
      <xdr:rowOff>79010</xdr:rowOff>
    </xdr:from>
    <xdr:to>
      <xdr:col>5</xdr:col>
      <xdr:colOff>383440</xdr:colOff>
      <xdr:row>367</xdr:row>
      <xdr:rowOff>153870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45" name="Entrada de lápiz 44">
              <a:extLst>
                <a:ext uri="{FF2B5EF4-FFF2-40B4-BE49-F238E27FC236}">
                  <a16:creationId xmlns:a16="http://schemas.microsoft.com/office/drawing/2014/main" id="{CE1FA019-BA15-F734-FAA8-222D58FCBC29}"/>
                </a:ext>
              </a:extLst>
            </xdr14:cNvPr>
            <xdr14:cNvContentPartPr/>
          </xdr14:nvContentPartPr>
          <xdr14:nvPr macro=""/>
          <xdr14:xfrm>
            <a:off x="6750000" y="67776360"/>
            <a:ext cx="669240" cy="443160"/>
          </xdr14:xfrm>
        </xdr:contentPart>
      </mc:Choice>
      <mc:Fallback>
        <xdr:pic>
          <xdr:nvPicPr>
            <xdr:cNvPr id="45" name="Entrada de lápiz 44">
              <a:extLst>
                <a:ext uri="{FF2B5EF4-FFF2-40B4-BE49-F238E27FC236}">
                  <a16:creationId xmlns:a16="http://schemas.microsoft.com/office/drawing/2014/main" id="{CE1FA019-BA15-F734-FAA8-222D58FCBC29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6741000" y="67767720"/>
              <a:ext cx="686880" cy="460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660400</xdr:colOff>
      <xdr:row>373</xdr:row>
      <xdr:rowOff>68130</xdr:rowOff>
    </xdr:from>
    <xdr:to>
      <xdr:col>7</xdr:col>
      <xdr:colOff>88540</xdr:colOff>
      <xdr:row>374</xdr:row>
      <xdr:rowOff>159740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48" name="Entrada de lápiz 47">
              <a:extLst>
                <a:ext uri="{FF2B5EF4-FFF2-40B4-BE49-F238E27FC236}">
                  <a16:creationId xmlns:a16="http://schemas.microsoft.com/office/drawing/2014/main" id="{C294BE7D-C0AA-4579-7328-EB7BEECE29BF}"/>
                </a:ext>
              </a:extLst>
            </xdr14:cNvPr>
            <xdr14:cNvContentPartPr/>
          </xdr14:nvContentPartPr>
          <xdr14:nvPr macro=""/>
          <xdr14:xfrm>
            <a:off x="8458200" y="69238680"/>
            <a:ext cx="456840" cy="275760"/>
          </xdr14:xfrm>
        </xdr:contentPart>
      </mc:Choice>
      <mc:Fallback>
        <xdr:pic>
          <xdr:nvPicPr>
            <xdr:cNvPr id="48" name="Entrada de lápiz 47">
              <a:extLst>
                <a:ext uri="{FF2B5EF4-FFF2-40B4-BE49-F238E27FC236}">
                  <a16:creationId xmlns:a16="http://schemas.microsoft.com/office/drawing/2014/main" id="{C294BE7D-C0AA-4579-7328-EB7BEECE29BF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8449200" y="69230040"/>
              <a:ext cx="474480" cy="29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37900</xdr:colOff>
      <xdr:row>374</xdr:row>
      <xdr:rowOff>51740</xdr:rowOff>
    </xdr:from>
    <xdr:to>
      <xdr:col>8</xdr:col>
      <xdr:colOff>186580</xdr:colOff>
      <xdr:row>374</xdr:row>
      <xdr:rowOff>70100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55" name="Entrada de lápiz 54">
              <a:extLst>
                <a:ext uri="{FF2B5EF4-FFF2-40B4-BE49-F238E27FC236}">
                  <a16:creationId xmlns:a16="http://schemas.microsoft.com/office/drawing/2014/main" id="{D898213D-A176-7B2E-1B18-4C4C0E9BA70D}"/>
                </a:ext>
              </a:extLst>
            </xdr14:cNvPr>
            <xdr14:cNvContentPartPr/>
          </xdr14:nvContentPartPr>
          <xdr14:nvPr macro=""/>
          <xdr14:xfrm>
            <a:off x="9626400" y="69406440"/>
            <a:ext cx="148680" cy="18360"/>
          </xdr14:xfrm>
        </xdr:contentPart>
      </mc:Choice>
      <mc:Fallback>
        <xdr:pic>
          <xdr:nvPicPr>
            <xdr:cNvPr id="55" name="Entrada de lápiz 54">
              <a:extLst>
                <a:ext uri="{FF2B5EF4-FFF2-40B4-BE49-F238E27FC236}">
                  <a16:creationId xmlns:a16="http://schemas.microsoft.com/office/drawing/2014/main" id="{D898213D-A176-7B2E-1B18-4C4C0E9BA70D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9617400" y="69397440"/>
              <a:ext cx="16632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450100</xdr:colOff>
      <xdr:row>373</xdr:row>
      <xdr:rowOff>56610</xdr:rowOff>
    </xdr:from>
    <xdr:to>
      <xdr:col>8</xdr:col>
      <xdr:colOff>647740</xdr:colOff>
      <xdr:row>374</xdr:row>
      <xdr:rowOff>153260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56" name="Entrada de lápiz 55">
              <a:extLst>
                <a:ext uri="{FF2B5EF4-FFF2-40B4-BE49-F238E27FC236}">
                  <a16:creationId xmlns:a16="http://schemas.microsoft.com/office/drawing/2014/main" id="{43990AE2-0841-1FA1-FDF9-78285880F6DE}"/>
                </a:ext>
              </a:extLst>
            </xdr14:cNvPr>
            <xdr14:cNvContentPartPr/>
          </xdr14:nvContentPartPr>
          <xdr14:nvPr macro=""/>
          <xdr14:xfrm>
            <a:off x="10038600" y="69227160"/>
            <a:ext cx="197640" cy="280800"/>
          </xdr14:xfrm>
        </xdr:contentPart>
      </mc:Choice>
      <mc:Fallback>
        <xdr:pic>
          <xdr:nvPicPr>
            <xdr:cNvPr id="56" name="Entrada de lápiz 55">
              <a:extLst>
                <a:ext uri="{FF2B5EF4-FFF2-40B4-BE49-F238E27FC236}">
                  <a16:creationId xmlns:a16="http://schemas.microsoft.com/office/drawing/2014/main" id="{43990AE2-0841-1FA1-FDF9-78285880F6DE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0029960" y="69218520"/>
              <a:ext cx="215280" cy="29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374740</xdr:colOff>
      <xdr:row>373</xdr:row>
      <xdr:rowOff>107730</xdr:rowOff>
    </xdr:from>
    <xdr:to>
      <xdr:col>7</xdr:col>
      <xdr:colOff>514060</xdr:colOff>
      <xdr:row>374</xdr:row>
      <xdr:rowOff>158660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57" name="Entrada de lápiz 56">
              <a:extLst>
                <a:ext uri="{FF2B5EF4-FFF2-40B4-BE49-F238E27FC236}">
                  <a16:creationId xmlns:a16="http://schemas.microsoft.com/office/drawing/2014/main" id="{28879260-0C55-1465-F553-866943893693}"/>
                </a:ext>
              </a:extLst>
            </xdr14:cNvPr>
            <xdr14:cNvContentPartPr/>
          </xdr14:nvContentPartPr>
          <xdr14:nvPr macro=""/>
          <xdr14:xfrm>
            <a:off x="9201240" y="69278280"/>
            <a:ext cx="139320" cy="235080"/>
          </xdr14:xfrm>
        </xdr:contentPart>
      </mc:Choice>
      <mc:Fallback>
        <xdr:pic>
          <xdr:nvPicPr>
            <xdr:cNvPr id="57" name="Entrada de lápiz 56">
              <a:extLst>
                <a:ext uri="{FF2B5EF4-FFF2-40B4-BE49-F238E27FC236}">
                  <a16:creationId xmlns:a16="http://schemas.microsoft.com/office/drawing/2014/main" id="{28879260-0C55-1465-F553-86694389369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9192240" y="69269640"/>
              <a:ext cx="156960" cy="252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501520</xdr:colOff>
      <xdr:row>371</xdr:row>
      <xdr:rowOff>145550</xdr:rowOff>
    </xdr:from>
    <xdr:to>
      <xdr:col>8</xdr:col>
      <xdr:colOff>31780</xdr:colOff>
      <xdr:row>372</xdr:row>
      <xdr:rowOff>25480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58" name="Entrada de lápiz 57">
              <a:extLst>
                <a:ext uri="{FF2B5EF4-FFF2-40B4-BE49-F238E27FC236}">
                  <a16:creationId xmlns:a16="http://schemas.microsoft.com/office/drawing/2014/main" id="{F94B4495-48A1-43EA-CC69-54CA3EC7A5DB}"/>
                </a:ext>
              </a:extLst>
            </xdr14:cNvPr>
            <xdr14:cNvContentPartPr/>
          </xdr14:nvContentPartPr>
          <xdr14:nvPr macro=""/>
          <xdr14:xfrm>
            <a:off x="7537320" y="68947800"/>
            <a:ext cx="2082960" cy="64080"/>
          </xdr14:xfrm>
        </xdr:contentPart>
      </mc:Choice>
      <mc:Fallback>
        <xdr:pic>
          <xdr:nvPicPr>
            <xdr:cNvPr id="58" name="Entrada de lápiz 57">
              <a:extLst>
                <a:ext uri="{FF2B5EF4-FFF2-40B4-BE49-F238E27FC236}">
                  <a16:creationId xmlns:a16="http://schemas.microsoft.com/office/drawing/2014/main" id="{F94B4495-48A1-43EA-CC69-54CA3EC7A5DB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528320" y="68938800"/>
              <a:ext cx="2100600" cy="81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819160</xdr:colOff>
      <xdr:row>375</xdr:row>
      <xdr:rowOff>166160</xdr:rowOff>
    </xdr:from>
    <xdr:to>
      <xdr:col>8</xdr:col>
      <xdr:colOff>671500</xdr:colOff>
      <xdr:row>376</xdr:row>
      <xdr:rowOff>64090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59" name="Entrada de lápiz 58">
              <a:extLst>
                <a:ext uri="{FF2B5EF4-FFF2-40B4-BE49-F238E27FC236}">
                  <a16:creationId xmlns:a16="http://schemas.microsoft.com/office/drawing/2014/main" id="{525E411A-F673-4FC1-C7AF-AD6193CA8744}"/>
                </a:ext>
              </a:extLst>
            </xdr14:cNvPr>
            <xdr14:cNvContentPartPr/>
          </xdr14:nvContentPartPr>
          <xdr14:nvPr macro=""/>
          <xdr14:xfrm>
            <a:off x="8616960" y="69711360"/>
            <a:ext cx="1643040" cy="82080"/>
          </xdr14:xfrm>
        </xdr:contentPart>
      </mc:Choice>
      <mc:Fallback>
        <xdr:pic>
          <xdr:nvPicPr>
            <xdr:cNvPr id="59" name="Entrada de lápiz 58">
              <a:extLst>
                <a:ext uri="{FF2B5EF4-FFF2-40B4-BE49-F238E27FC236}">
                  <a16:creationId xmlns:a16="http://schemas.microsoft.com/office/drawing/2014/main" id="{525E411A-F673-4FC1-C7AF-AD6193CA8744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8607960" y="69702720"/>
              <a:ext cx="1660680" cy="99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6T13:10:34.0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762 368 24575,'2'0'0,"2"0"0,4 0 0,7 0 0,3 0 0,5 0 0,1 0 0,3 0 0,0 0 0,4 0 0,-1 0 0,-3-2 0,-3 0 0,-5 0 0,-3 0 0,-6 1 0</inkml:trace>
  <inkml:trace contextRef="#ctx0" brushRef="#br0" timeOffset="842.1">825 494 24575,'1'1'0,"-1"0"0,0-1 0,1 1 0,-1-1 0,1 1 0,-1-1 0,1 1 0,-1-1 0,1 1 0,0-1 0,-1 0 0,1 1 0,-1-1 0,1 0 0,0 1 0,-1-1 0,1 0 0,0 0 0,-1 0 0,1 1 0,0-1 0,0 0 0,-1 0 0,1 0 0,1 0 0,23 1 0,-21-1 0,23 0 0,1-2 0,-1-1 0,34-8 0,5-1 0,-16 7-1365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6T13:10:43.39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24575,'2'0'0,"2"0"0,4 0 0,5 0 0,5 0 0,3 0 0,1 0 0,1 0 0,-2 0 0,0 0 0,-1 0 0,0 0 0,0 0 0,2 0 0,-1 0 0,-1 0 0,-4 0 0,-7 0-8191</inkml:trace>
  <inkml:trace contextRef="#ctx0" brushRef="#br0" timeOffset="845.14">42 105 24575,'47'1'0,"1"1"0,0-2 0,78-11 0,-109 5-1365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6T13:10:49.1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0 198 24575,'4'-3'0,"10"-6"0,11-7 0,14-7 0,6-3 0,-1-1 0,-5 1 0,-6 3 0,-8 6 0,-7 5 0,-5 3 0,-8 3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19.411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38 24575,'0'-3'0,"6"-4"0,8-1 0,10 1 0,8 1 0,4 3 0,2 0 0,0 2 0,-3 1 0,-4 0 0,-5 1 0,-1-1 0,-1 0 0,-2 0 0,-2 1 0,-4-1-8191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20.107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16 24575,'1'1'0,"-1"0"0,0 0 0,1 0 0,-1 0 0,1 1 0,0-1 0,-1 0 0,1 0 0,0 0 0,0 0 0,0-1 0,0 1 0,0 0 0,0 0 0,0 0 0,0-1 0,0 1 0,0-1 0,0 1 0,0-1 0,0 1 0,2 0 0,28 8 0,0-4 0,1-2 0,0-1 0,-1-2 0,1-1 0,62-10 0,-85 10 0,9-1 0,0-2 0,-1 0 0,0 0 0,0-2 0,21-8 0,-28 6-1365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16.941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197 36 24575,'-1'33'0,"-2"0"0,-1 0 0,-12 47 0,-37 94 0,39-128 0,-70 230 0,78-255-682,-7 43-1,11-46-6143</inkml:trace>
  <inkml:trace contextRef="#ctx0" brushRef="#br0" timeOffset="929.54">215 1 24575,'1'2'0,"0"0"0,0 1 0,0-1 0,0 0 0,0 0 0,1 1 0,-1-1 0,1 0 0,-1 0 0,1-1 0,0 1 0,3 2 0,5 8 0,-4-3 0,-2 0 0,1 0 0,-1 0 0,0 1 0,-1 0 0,4 17 0,11 31 0,18 31 0,45 174 0,-75-245-170,0 0-1,1 0 0,1-1 1,1 0-1,0 0 0,1-1 1,25 30-1,-24-34-6655</inkml:trace>
  <inkml:trace contextRef="#ctx0" brushRef="#br0" timeOffset="1771.21">215 566 24575,'6'0'0,"5"0"0,4 0 0,1 0 0,9 0 0,1 0 0,4 0 0,-2 0 0,-1 0 0,-6-3 0,-6-1-8191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21.351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71 24575,'1'18'0,"6"34"0,0 4 0,-4 14 0,-2-35 0,1 0 0,1 0 0,13 54 0,-6-46-1365,-8-24-5461</inkml:trace>
  <inkml:trace contextRef="#ctx0" brushRef="#br0" timeOffset="1204.56">35 1 24575,'36'1'0,"0"1"0,-1 2 0,1 2 0,-1 1 0,0 1 0,-1 2 0,49 22 0,-77-29 0,1 0 0,-2 0 0,1 1 0,0-1 0,-1 2 0,1-1 0,-1 0 0,0 1 0,-1 0 0,1 0 0,-1 0 0,6 10 0,-7-8 0,1 1 0,-1-1 0,0 1 0,-1 0 0,0 0 0,0 0 0,-1 0 0,0 1 0,0 15 0,-1-11 0,0 0 0,0-1 0,-2 1 0,-4 18 0,5-27 0,0 0 0,-1 0 0,1 0 0,-1 0 0,0-1 0,0 1 0,0-1 0,-1 1 0,0-1 0,1 0 0,-1 0 0,0 0 0,0 0 0,-1-1 0,1 1 0,0-1 0,-7 4 0,-4 0 0,-1 0 0,1-1 0,-1-1 0,0 0 0,0-1 0,-29 3 0,-95-6 0,85-1 0,50 1 56,3 0-113,1 0 0,-1 0 1,0 1-1,0-1 0,0 0 0,0 0 0,0-1 0,1 1 1,-1 0-1,0 0 0,0 0 0,0 0 0,0-1 0,1 1 0,-1 0 1,0-1-1,0 1 0,1-1 0,-1 1 0,0-1 0,1 1 0,-1-1 1,0 1-1,0-2 0,0-6-6769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23.910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194 12 24575,'0'-6'0,"0"1"0,0 16 0,0 13 0,0 11 0,0 2 0,0-2 0,0-3 0,0-5 0,0-7-8191</inkml:trace>
  <inkml:trace contextRef="#ctx0" brushRef="#br0" timeOffset="1258.67">0 154 24575,'3'0'0,"4"0"0,7 0 0,13 0 0,5 0 0,9 0 0,3 0 0,1 0 0,-5 0 0,-3 0 0,-2 0 0,0 0 0,-7 0-8191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26.173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17 126 24575,'1'0'0,"0"0"0,0 1 0,0-1 0,-1 1 0,1 0 0,0-1 0,0 1 0,-1-1 0,1 1 0,0 0 0,-1 0 0,1-1 0,-1 1 0,1 0 0,-1 0 0,1 0 0,-1-1 0,0 1 0,1 0 0,-1 0 0,0 2 0,7 23 0,-6-23 0,51 339 0,-49-318 170,10 36 0,-7-38-738,-1 0-1,1 24 1,-5-28-6258</inkml:trace>
  <inkml:trace contextRef="#ctx0" brushRef="#br0" timeOffset="1262.13">0 2 24575,'99'-1'0,"107"2"0,-193 0 0,0 0 0,0 1 0,0 0 0,-1 1 0,1 1 0,19 8 0,-28-11 0,0 1 0,0 0 0,0 1 0,0-1 0,0 1 0,-1 0 0,1 0 0,-1 0 0,0 0 0,0 0 0,0 1 0,0-1 0,-1 1 0,1 0 0,-1 0 0,0 0 0,0 0 0,-1 0 0,1 0 0,-1 1 0,0-1 0,1 5 0,1 28 0,-3 0 0,-5 59 0,4-93 0,1 0 0,-1 0 0,1-1 0,-1 1 0,0 0 0,0-1 0,0 1 0,-1-1 0,1 1 0,-1-1 0,1 0 0,-1 1 0,0-1 0,0 0 0,0 0 0,0 0 0,0-1 0,0 1 0,-4 2 0,-4 2 0,0-1 0,-1 0 0,-16 4 0,6-1 0,4-2 0,1-2 0,-32 5 0,20-4 0,11-2-1365,1-1-5461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29.345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 24575,'0'3'0,"0"4"0,3 1 0,4 5 0,1 3 0,-1 2 0,1 1 0,-1 1 0,-1-1 0,1-1 0,0-2-8191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30.730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1 24 24575,'-1'51'0,"3"56"0,-2-105 0,0 0 0,1 0 0,-1 0 0,1 0 0,-1 0 0,1-1 0,0 1 0,0 0 0,0 0 0,0 0 0,0-1 0,0 1 0,1-1 0,-1 1 0,0-1 0,1 1 0,-1-1 0,1 0 0,0 1 0,-1-1 0,1 0 0,0 0 0,0 0 0,0-1 0,0 1 0,-1 0 0,1-1 0,0 1 0,0-1 0,0 0 0,0 1 0,0-1 0,0 0 0,0 0 0,4-1 0,0 1 0,0-1 0,1 1 0,-1-1 0,0-1 0,1 1 0,-1-1 0,0 0 0,0-1 0,0 1 0,7-6 0,-2 0 0,-1-1 0,0 0 0,-1 0 0,0-1 0,0-1 0,-1 0 0,0 0 0,-1 0 0,-1-1 0,11-24 0,-16 34 0,0 1 0,-1-1 0,1 0 0,-1 1 0,1-1 0,-1 0 0,0 1 0,0-1 0,0 0 0,1 0 0,-2 0 0,1 1 0,0-1 0,0 0 0,-1 1 0,1-1 0,0 0 0,-1 0 0,0 1 0,-1-4 0,1 4 0,-1-1 0,1 0 0,-1 1 0,0-1 0,0 1 0,0 0 0,1 0 0,-1-1 0,0 1 0,0 0 0,-1 0 0,1 1 0,0-1 0,-3 0 0,-8-2 0,-1 2 0,0 0 0,0 0 0,-19 2 0,19-1 0,-18 1-1365,3 0-5461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31.307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 24575,'0'3'0,"0"4"0,0 7 0,0 7 0,0 5 0,0 0-8191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32.599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408 1 24575,'-19'1'0,"0"1"0,-35 9 0,36-7 0,-8 1 0,0 2 0,0 0 0,0 2 0,1 0 0,1 2 0,-34 20 0,53-29 0,1 1 0,-1 0 0,1 0 0,-1 0 0,1 0 0,0 1 0,0 0 0,1 0 0,-1 0 0,1 0 0,0 0 0,0 1 0,0 0 0,0-1 0,1 1 0,0 0 0,0 0 0,0 0 0,1 1 0,-2 7 0,-4 26 0,2 0 0,1 1 0,2 0 0,2 0 0,6 51 0,-4-83 0,-1-1 0,1 1 0,1-1 0,-1 0 0,1 1 0,0-1 0,1-1 0,0 1 0,0-1 0,0 1 0,1-1 0,0 0 0,0-1 0,1 1 0,8 6 0,-6-6 0,0-1 0,0 0 0,0 0 0,1-1 0,0 0 0,-1-1 0,1 0 0,1 0 0,-1-1 0,0 0 0,1 0 0,10 0 0,35-1 0,64-7 0,-118 6-54,1 0-1,-1 0 0,1 0 1,-1 0-1,1 0 1,-1 0-1,0-1 0,1 1 1,-1-1-1,1 1 1,-1-1-1,0 1 0,1-1 1,-1 0-1,0 0 0,0 0 1,0 0-1,0 0 1,0 0-1,1 0 0,-2 0 1,1 0-1,0 0 1,1-2-1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6:38.813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2840 954 24575,'3'0'0,"4"0"0,13 0 0,9 0 0,5 0 0,10-3 0,-1-1 0,-1 0 0,-4 1 0,-10-3 0,-8 1-8191</inkml:trace>
  <inkml:trace contextRef="#ctx0" brushRef="#br0" timeOffset="791.11">2876 1130 24575,'0'3'0,"3"1"0,7 0 0,8-1 0,6 2 0,3 1 0,3-2 0,1 0 0,0-2 0,-4-1 0,-2 0 0,-3-1 0,-3 0 0,-3-4 0,-6 0-8191</inkml:trace>
  <inkml:trace contextRef="#ctx0" brushRef="#br0" timeOffset="-5002.41">1235 725 24575,'-2'116'0,"5"122"0,-1-216-682,9 35-1,-8-48-6143</inkml:trace>
  <inkml:trace contextRef="#ctx0" brushRef="#br0" timeOffset="-3900.34">1182 689 24575,'2'-1'0,"-1"0"0,1 0 0,-1 0 0,1 0 0,-1 0 0,1 0 0,-1 0 0,0 0 0,1-1 0,-1 1 0,2-3 0,8-8 0,1 5 0,-1 0 0,1 1 0,1 0 0,-1 1 0,1 0 0,17-3 0,3 1 0,46-2 0,-42 3 0,-25 4 0,-1 0 0,0 1 0,0 0 0,23 2 0,-31-1 0,-1 0 0,1 1 0,0 0 0,0 0 0,-1 0 0,1 0 0,0 0 0,-1 0 0,1 1 0,-1-1 0,0 1 0,1-1 0,-1 1 0,0 0 0,0 0 0,0 0 0,0 0 0,0 1 0,-1-1 0,1 0 0,-1 1 0,0-1 0,1 1 0,0 4 0,4 12 0,0 0 0,3 32 0,3 12 0,-11-60 0,0-1 0,-1 0 0,1 1 0,-1-1 0,0 0 0,1 1 0,-1-1 0,0 1 0,-1-1 0,1 1 0,0-1 0,-1 0 0,1 1 0,-1-1 0,0 0 0,0 1 0,0-1 0,0 0 0,0 0 0,0 0 0,0 0 0,-1 0 0,1 0 0,-1 0 0,-2 2 0,1-2 0,-1 1 0,0-1 0,1 0 0,-1 0 0,0 0 0,0-1 0,-1 1 0,1-1 0,0 0 0,0 0 0,-1-1 0,1 1 0,-6-1 0,-205-2-1365,191 2-5461</inkml:trace>
  <inkml:trace contextRef="#ctx0" brushRef="#br0" timeOffset="-2798.38">1694 1024 24575,'13'37'0,"-9"-4"0,-4-26 0,0-1 0,1 1 0,0 0 0,1 0 0,2 8 0,-3-13 0,0 1 0,1-1 0,-1 0 0,0 0 0,1 0 0,-1 0 0,1 0 0,0 0 0,0 0 0,0 0 0,0-1 0,0 1 0,0-1 0,0 0 0,0 1 0,1-1 0,-1 0 0,4 1 0,0 0 0,1 0 0,-1 0 0,1-1 0,0 0 0,-1 0 0,1-1 0,0 0 0,0 0 0,-1-1 0,12-1 0,-14 1 0,-1 0 0,1 0 0,-1 0 0,1-1 0,-1 1 0,1-1 0,-1 0 0,0 0 0,0 0 0,0 0 0,0-1 0,0 1 0,0-1 0,-1 0 0,1 0 0,-1 0 0,0 0 0,0 0 0,0 0 0,2-4 0,2-10 0,-2-1 0,1 1 0,-2-1 0,-1 0 0,0 0 0,-1 0 0,-1 0 0,0 0 0,-4-19 0,4 35 0,0 0 0,0 1 0,0-1 0,-1 1 0,1-1 0,0 1 0,-1-1 0,1 0 0,-1 1 0,0 0 0,1-1 0,-1 1 0,0-1 0,0 1 0,0 0 0,0 0 0,0-1 0,0 1 0,0 0 0,-1 0 0,1 0 0,-2-1 0,1 1 0,0 1 0,-1-1 0,1 1 0,0-1 0,0 1 0,0 0 0,-1 0 0,1 0 0,0 0 0,0 0 0,0 1 0,-1-1 0,1 0 0,-3 2 0,-5 2 0,1 0 0,-1 1 0,1 0 0,-1 0 0,-12 10 0,-52 46-1365,60-50-5461</inkml:trace>
  <inkml:trace contextRef="#ctx0" brushRef="#br0" timeOffset="-2060.1">1835 689 24575,'0'3'0,"0"4"0,0 4 0,0 6 0,0 3 0,0 1 0,0-3-8191</inkml:trace>
  <inkml:trace contextRef="#ctx0" brushRef="#br0" timeOffset="-938.33">2399 636 24575,'-14'0'0,"0"2"0,-1 0 0,1 0 0,1 1 0,-1 1 0,-15 6 0,2 2 0,-51 28 0,59-29 0,0 1 0,1 1 0,-25 23 0,38-31 0,-1 1 0,1 0 0,0 0 0,0 1 0,1 0 0,0-1 0,0 1 0,0 1 0,1-1 0,0 0 0,1 1 0,-1 0 0,-1 11 0,-10 321 0,14-332 0,0-5 0,0 0 0,0 1 0,1-1 0,-1 0 0,1 1 0,-1-1 0,1 0 0,0 0 0,1 0 0,-1 1 0,0-1 0,1 0 0,0-1 0,-1 1 0,1 0 0,3 3 0,-1-3 0,-1 0 0,1-1 0,-1 1 0,1-1 0,0 0 0,0 0 0,0 0 0,0 0 0,0-1 0,1 0 0,-1 0 0,5 1 0,4 1 0,1-1 0,-1-1 0,1 0 0,0 0 0,-1-2 0,1 1 0,-1-2 0,1 0 0,-1 0 0,15-6 0,-26 7-52,0 0-1,0-1 1,0 1-1,0-1 1,0 0-1,0 0 1,-1 1-1,1-1 1,-1 0-1,1 0 1,-1-1-1,0 1 1,1 0-1,-1 0 1,0-1-1,-1 1 1,1 0-1,0-1 1,-1 1-1,1-1 0,-1 1 1,0-1-1,0 1 1,0-1-1,0-3 1,0-9-6774</inkml:trace>
  <inkml:trace contextRef="#ctx0" brushRef="#br0" timeOffset="5430.85">5521 848 24575,'3'3'0,"7"1"0,8 0 0,7-1 0,8-1 0,4-1 0,0 0 0,1-1 0,-1 0 0,-6 0 0,-7 0-8191</inkml:trace>
  <inkml:trace contextRef="#ctx0" brushRef="#br0" timeOffset="6297.51">6686 389 24575,'-3'8'0,"0"0"0,1 1 0,0-1 0,1 1 0,0 0 0,0-1 0,0 1 0,2 10 0,-2 8 0,-1 34 0,3 0 0,3 1 0,15 86 0,5 8-1365,-22-142-5461</inkml:trace>
  <inkml:trace contextRef="#ctx0" brushRef="#br0" timeOffset="7656.06">6686 460 24575,'61'-1'0,"65"2"0,-121 0 0,0-1 0,0 1 0,0 1 0,-1-1 0,1 1 0,-1-1 0,1 1 0,-1 0 0,1 1 0,-1-1 0,0 1 0,0 0 0,0 0 0,-1 0 0,1 1 0,-1-1 0,6 7 0,-7-6 0,0-1 0,0 0 0,0 1 0,0-1 0,0 1 0,-1-1 0,1 1 0,-1 0 0,0 0 0,-1 0 0,1 0 0,0-1 0,-1 1 0,0 0 0,0 0 0,0 0 0,-1 0 0,1 0 0,-1 0 0,0 0 0,0 0 0,-2 4 0,2-6 0,-1 1 0,1-1 0,-1 0 0,1 0 0,-1 0 0,0 0 0,0-1 0,0 1 0,0 0 0,0-1 0,0 1 0,0-1 0,0 0 0,-1 0 0,1 0 0,-3 1 0,-46 11 0,25-8 0,11-1-1365,1-1-5461</inkml:trace>
  <inkml:trace contextRef="#ctx0" brushRef="#br0" timeOffset="3029.83">4357 495 24575,'0'6'0,"0"14"0,0 18 0,0 16 0,0 9 0,0 7 0,0-3 0,0-9 0,0-3 0,0-5 0,0-5 0,0-7 0,0-7 0,0-2 0,0-16 0</inkml:trace>
  <inkml:trace contextRef="#ctx0" brushRef="#br0" timeOffset="4099.08">4428 495 24575,'5'5'0,"-1"1"0,0 1 0,-1-1 0,0 0 0,6 14 0,0 2 0,121 223 0,-94-186 0,83 103 0,-88-133 28,-20-19-1421,1 0-5433</inkml:trace>
  <inkml:trace contextRef="#ctx0" brushRef="#br0" timeOffset="4853.13">4428 848 24575,'3'0'0,"4"0"0,4 0 0,6 0 0,6 0 0,5 0 0,1 0 0,-2 0 0,-2 0 0,1 0 0,-2 0 0,-1 0 0,-5 0-8191</inkml:trace>
  <inkml:trace contextRef="#ctx0" brushRef="#br0" timeOffset="10319.56">0 1 24575,'75'2'0,"80"15"0,-73-7 0,1084 78-733,4-61 0,-792-29 733,172 3 0,-36 22 408,-29 0 284,3-24-326,49-37-366,161-5 0,-436 37 0,768-7 0,-1005 12 0,1-2 0,-2 0 0,36-11 0,-15 4 0,31-4-1365,-44 10-5461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04.268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1227 24575,'0'3'0,"0"-2"0,15-4 0,17-8 0,30-17 0,44-27 0,42-35 0,35-14 0,20-19 0,2-7-4382,-7 1 4382,-16 4 0,-27 9-562,-30 18 562,-29 16 0,-23 20 0,-25 16 0,-21 18-3247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01.672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35 146 24575,'4'0'0,"-1"1"0,1-1 0,-1 1 0,1 0 0,-1 1 0,1-1 0,-1 0 0,0 1 0,1 0 0,-1 0 0,0 0 0,0 0 0,-1 0 0,1 1 0,0-1 0,-1 1 0,1 0 0,2 3 0,3 6 0,-1-1 0,1 1 0,7 18 0,-4-3 56,0 1 1,-2 1-1,-2 0 0,0 0 0,5 60 1,-9 152-1287,-4-208 757,1-20-6353</inkml:trace>
  <inkml:trace contextRef="#ctx0" brushRef="#br0" timeOffset="1305.91">0 164 24575,'2'-1'0,"0"1"0,0-1 0,0 0 0,0 0 0,0 1 0,0-1 0,0 0 0,0-1 0,0 1 0,2-2 0,4-3 0,43-23 0,1 2 0,1 3 0,99-32 0,-142 54 0,-1-1 0,1 2 0,-1-1 0,1 1 0,18 1 0,-23 0 0,0 0 0,0 1 0,1 0 0,-1 0 0,0 1 0,0-1 0,0 1 0,0 0 0,0 1 0,-1-1 0,1 1 0,4 3 0,0 1 0,0 0 0,-1 1 0,1 0 0,-1 1 0,7 9 0,-12-12 0,0-1 0,0 1 0,0-1 0,-1 1 0,0 0 0,0 0 0,0 0 0,-1 1 0,0-1 0,1 12 0,-1 40 0,-5 67 0,3-123 0,1 0 0,0 0 0,-1 0 0,1 1 0,-1-1 0,0 0 0,0 0 0,0 0 0,0 0 0,0 0 0,0 0 0,-1 0 0,1 0 0,0-1 0,-1 1 0,0 0 0,1-1 0,-1 1 0,0-1 0,0 0 0,-3 2 0,-3 1 0,-1 0 0,0-1 0,0 0 0,-10 2 0,12-4 0,0 0 0,0 1 0,1 0 0,-1 1 0,1-1 0,0 1 0,0 1 0,-7 3 0,-4 10 167,-24 27 0,29-29-592,-1 0 0,-1-1 1,-17 13-1,13-13-6401</inkml:trace>
  <inkml:trace contextRef="#ctx0" brushRef="#br0" timeOffset="3625.9">776 411 24575,'6'0'0,"14"0"0,13 0 0,15 0 0,9 0 0,10 0 0,2-3 0,-2-4 0,-8-1 0,-16 1-8191</inkml:trace>
  <inkml:trace contextRef="#ctx0" brushRef="#br0" timeOffset="4508.57">917 675 24575,'0'3'0,"3"1"0,4 0 0,7-1 0,10-1 0,7-1 0,4 0 0,5-1 0,2 0 0,-3 0 0,-3 0 0,-4 0 0,-4 0 0,-8 0-8191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13.850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51 24575,'3'0'0,"4"0"0,4 0 0,3-3 0,5-1 0,12 0 0,9 1 0,9-3 0,7 1 0,-2 0 0,-9-1 0,-9 0 0,-8 1 0,-9 1-8191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15.185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549 19 24575,'-2'-2'0,"-1"0"0,1 1 0,-1-1 0,1 1 0,-1 0 0,0 0 0,1 0 0,-1 0 0,0 1 0,0-1 0,-3 0 0,-36-2 0,32 3 0,-14-1 0,0 1 0,0 1 0,0 1 0,0 1 0,-28 7 0,41-6 0,0-1 0,0 1 0,0 1 0,1 0 0,-1 0 0,1 1 0,0 1 0,1 0 0,0 0 0,0 0 0,0 1 0,-12 16 0,-6 9 0,-29 49 0,49-68 0,0-1 0,1 1 0,0 0 0,1 0 0,1 0 0,0 1 0,-3 19 0,4-7 0,-4 30 0,-1 62 0,8-72 0,2 56 0,-2-100 0,1 0 0,-1 0 0,1 0 0,0 0 0,0 0 0,0 0 0,1 0 0,-1 0 0,1-1 0,-1 1 0,1-1 0,0 1 0,0-1 0,0 1 0,0-1 0,1 0 0,-1 0 0,1 0 0,-1 0 0,1 0 0,-1-1 0,1 1 0,0-1 0,0 0 0,0 0 0,0 0 0,0 0 0,5 1 0,8 1 0,1-1 0,0-1 0,0 0 0,18-1 0,-23-1 0,162 0-1365,-156 1-5461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11.252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17 1 24575,'0'652'-1365</inkml:trace>
  <inkml:trace contextRef="#ctx0" brushRef="#br0" timeOffset="924.44">0 36 24575,'46'39'0,"-27"-14"0,0 1 0,30 57 0,4 7 0,123 181 0,-164-253-1365,0-4-5461</inkml:trace>
  <inkml:trace contextRef="#ctx0" brushRef="#br0" timeOffset="1919.21">123 530 24575,'3'0'0,"4"0"0,4 0 0,3-3 0,5-1 0,2 0 0,7 1 0,2-3 0,-2 1 0,-5-2 0,-7-1-8191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16.851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0 178 24575,'2681'0'-1146,"-2609"-3"1175,118-21 0,-53 5-29,649-33-878,4 42-290,-482 9 1488,67-30 1671,-173 9-1168,4 8-2188,-167 12-5461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5-29T13:47:17.993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15 24575,'137'-7'0,"-23"0"0,756 28-1200,-7 55-23,-852-75 1222,388 25 1,-257-20 0,146 18 0,-79-6 0,928 35 404,-891-52 1560,-147-1-3273,-51 0-5517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7A3D-D789-4697-B4A2-D2167682F499}">
  <dimension ref="A1:K442"/>
  <sheetViews>
    <sheetView tabSelected="1" topLeftCell="A334" zoomScaleNormal="100" workbookViewId="0">
      <selection activeCell="E337" sqref="E337"/>
    </sheetView>
  </sheetViews>
  <sheetFormatPr baseColWidth="10" defaultRowHeight="14.5" x14ac:dyDescent="0.35"/>
  <cols>
    <col min="1" max="1" width="24.453125" customWidth="1"/>
    <col min="2" max="2" width="24" style="1" customWidth="1"/>
    <col min="3" max="3" width="3.36328125" customWidth="1"/>
    <col min="4" max="4" width="30.453125" customWidth="1"/>
    <col min="5" max="6" width="10.90625" style="1"/>
    <col min="7" max="7" width="14.7265625" customWidth="1"/>
  </cols>
  <sheetData>
    <row r="1" spans="1:10" s="2" customFormat="1" x14ac:dyDescent="0.35">
      <c r="A1" s="2" t="s">
        <v>0</v>
      </c>
      <c r="B1" s="3"/>
      <c r="D1" s="2" t="s">
        <v>1</v>
      </c>
      <c r="E1" s="3"/>
      <c r="F1" s="3"/>
    </row>
    <row r="2" spans="1:10" x14ac:dyDescent="0.35">
      <c r="A2" t="s">
        <v>3</v>
      </c>
      <c r="B2" s="1">
        <v>3000</v>
      </c>
      <c r="D2" t="s">
        <v>7</v>
      </c>
      <c r="E2" s="1">
        <v>1000</v>
      </c>
    </row>
    <row r="3" spans="1:10" x14ac:dyDescent="0.35">
      <c r="A3" t="s">
        <v>4</v>
      </c>
      <c r="B3" s="1">
        <v>750</v>
      </c>
    </row>
    <row r="4" spans="1:10" x14ac:dyDescent="0.35">
      <c r="A4" t="s">
        <v>5</v>
      </c>
      <c r="B4" s="1">
        <v>30000</v>
      </c>
      <c r="D4" s="2" t="s">
        <v>8</v>
      </c>
      <c r="E4" s="3"/>
      <c r="F4" s="3">
        <f>SUM(E2)</f>
        <v>1000</v>
      </c>
    </row>
    <row r="5" spans="1:10" x14ac:dyDescent="0.35">
      <c r="D5" s="2"/>
      <c r="E5" s="3"/>
      <c r="F5" s="3"/>
    </row>
    <row r="6" spans="1:10" x14ac:dyDescent="0.35">
      <c r="D6" s="2" t="s">
        <v>2</v>
      </c>
    </row>
    <row r="7" spans="1:10" x14ac:dyDescent="0.35">
      <c r="D7" t="s">
        <v>9</v>
      </c>
      <c r="F7" s="1">
        <v>32750</v>
      </c>
      <c r="H7" s="14">
        <v>1</v>
      </c>
      <c r="I7">
        <v>32750</v>
      </c>
    </row>
    <row r="8" spans="1:10" x14ac:dyDescent="0.35">
      <c r="H8" s="14">
        <v>0.8</v>
      </c>
      <c r="I8">
        <f>+H8*I7/H7</f>
        <v>26200</v>
      </c>
      <c r="J8" t="s">
        <v>43</v>
      </c>
    </row>
    <row r="9" spans="1:10" ht="15" thickBot="1" x14ac:dyDescent="0.4">
      <c r="A9" s="2" t="s">
        <v>6</v>
      </c>
      <c r="B9" s="4">
        <f>SUM(B2:B8)</f>
        <v>33750</v>
      </c>
      <c r="D9" s="2" t="s">
        <v>12</v>
      </c>
      <c r="F9" s="4">
        <f>SUM(F2:F8)</f>
        <v>33750</v>
      </c>
      <c r="H9" s="14">
        <v>0.2</v>
      </c>
      <c r="I9">
        <f>+I7-I8</f>
        <v>6550</v>
      </c>
      <c r="J9" t="s">
        <v>44</v>
      </c>
    </row>
    <row r="10" spans="1:10" ht="15" thickTop="1" x14ac:dyDescent="0.35"/>
    <row r="12" spans="1:10" x14ac:dyDescent="0.35">
      <c r="B12" s="1">
        <v>33750</v>
      </c>
      <c r="D12">
        <v>1000</v>
      </c>
      <c r="E12" s="1" t="s">
        <v>10</v>
      </c>
    </row>
    <row r="14" spans="1:10" x14ac:dyDescent="0.35">
      <c r="B14" s="1" t="s">
        <v>10</v>
      </c>
      <c r="C14" t="s">
        <v>11</v>
      </c>
    </row>
    <row r="15" spans="1:10" x14ac:dyDescent="0.35">
      <c r="B15" s="1" t="s">
        <v>10</v>
      </c>
      <c r="C15">
        <v>32750</v>
      </c>
    </row>
    <row r="16" spans="1:10" x14ac:dyDescent="0.35">
      <c r="A16" s="11" t="s">
        <v>39</v>
      </c>
    </row>
    <row r="17" spans="1:11" x14ac:dyDescent="0.35">
      <c r="A17" s="2" t="s">
        <v>0</v>
      </c>
      <c r="B17" s="3"/>
      <c r="C17" s="2"/>
      <c r="D17" s="2" t="s">
        <v>1</v>
      </c>
      <c r="E17" s="3"/>
      <c r="F17" s="3"/>
    </row>
    <row r="18" spans="1:11" x14ac:dyDescent="0.35">
      <c r="A18" t="s">
        <v>3</v>
      </c>
      <c r="B18" s="1">
        <v>3000</v>
      </c>
      <c r="D18" t="s">
        <v>7</v>
      </c>
      <c r="E18" s="1">
        <v>1000</v>
      </c>
    </row>
    <row r="19" spans="1:11" x14ac:dyDescent="0.35">
      <c r="A19" t="s">
        <v>4</v>
      </c>
      <c r="B19" s="1">
        <v>750</v>
      </c>
    </row>
    <row r="20" spans="1:11" x14ac:dyDescent="0.35">
      <c r="A20" t="s">
        <v>5</v>
      </c>
      <c r="B20" s="1">
        <v>30000</v>
      </c>
      <c r="D20" s="2" t="s">
        <v>8</v>
      </c>
      <c r="E20" s="3"/>
      <c r="F20" s="3">
        <f>SUM(E18)</f>
        <v>1000</v>
      </c>
    </row>
    <row r="21" spans="1:11" x14ac:dyDescent="0.35">
      <c r="D21" s="2"/>
      <c r="E21" s="3"/>
      <c r="F21" s="3"/>
    </row>
    <row r="22" spans="1:11" x14ac:dyDescent="0.35">
      <c r="D22" s="2" t="s">
        <v>2</v>
      </c>
    </row>
    <row r="23" spans="1:11" x14ac:dyDescent="0.35">
      <c r="D23" t="s">
        <v>9</v>
      </c>
      <c r="F23" s="1">
        <f>+J23-F24</f>
        <v>26200</v>
      </c>
      <c r="J23">
        <v>32750</v>
      </c>
      <c r="K23">
        <v>100</v>
      </c>
    </row>
    <row r="24" spans="1:11" x14ac:dyDescent="0.35">
      <c r="D24" t="s">
        <v>40</v>
      </c>
      <c r="F24" s="1">
        <f>+J23*K24/K23</f>
        <v>6550</v>
      </c>
      <c r="K24">
        <v>20</v>
      </c>
    </row>
    <row r="25" spans="1:11" ht="15" thickBot="1" x14ac:dyDescent="0.4">
      <c r="A25" s="2" t="s">
        <v>6</v>
      </c>
      <c r="B25" s="4">
        <f>SUM(B18:B24)</f>
        <v>33750</v>
      </c>
      <c r="D25" s="2" t="s">
        <v>12</v>
      </c>
      <c r="F25" s="4">
        <f>SUM(F18:F24)</f>
        <v>33750</v>
      </c>
    </row>
    <row r="26" spans="1:11" ht="15" thickTop="1" x14ac:dyDescent="0.35"/>
    <row r="27" spans="1:11" x14ac:dyDescent="0.35">
      <c r="A27" s="8" t="s">
        <v>41</v>
      </c>
    </row>
    <row r="28" spans="1:11" x14ac:dyDescent="0.35">
      <c r="A28" s="2" t="s">
        <v>0</v>
      </c>
      <c r="B28" s="3"/>
      <c r="C28" s="2"/>
      <c r="D28" s="2" t="s">
        <v>1</v>
      </c>
      <c r="E28" s="3"/>
      <c r="F28" s="3"/>
    </row>
    <row r="29" spans="1:11" x14ac:dyDescent="0.35">
      <c r="A29" t="s">
        <v>3</v>
      </c>
      <c r="B29" s="1">
        <v>3000</v>
      </c>
      <c r="D29" t="s">
        <v>7</v>
      </c>
      <c r="E29" s="1">
        <v>1000</v>
      </c>
    </row>
    <row r="30" spans="1:11" x14ac:dyDescent="0.35">
      <c r="A30" t="s">
        <v>4</v>
      </c>
      <c r="B30" s="1">
        <v>750</v>
      </c>
      <c r="D30" s="12" t="s">
        <v>42</v>
      </c>
      <c r="E30" s="13">
        <v>360</v>
      </c>
    </row>
    <row r="31" spans="1:11" x14ac:dyDescent="0.35">
      <c r="A31" s="12" t="s">
        <v>16</v>
      </c>
      <c r="B31" s="13">
        <f>180*2</f>
        <v>360</v>
      </c>
      <c r="D31" s="2" t="s">
        <v>8</v>
      </c>
      <c r="E31" s="3"/>
      <c r="F31" s="3">
        <f>+E29+E30</f>
        <v>1360</v>
      </c>
    </row>
    <row r="32" spans="1:11" x14ac:dyDescent="0.35">
      <c r="A32" t="s">
        <v>5</v>
      </c>
      <c r="B32" s="1">
        <v>30000</v>
      </c>
      <c r="D32" s="2"/>
      <c r="E32" s="3"/>
      <c r="F32" s="3"/>
    </row>
    <row r="33" spans="1:6" x14ac:dyDescent="0.35">
      <c r="D33" s="2"/>
      <c r="E33" s="3"/>
      <c r="F33" s="3"/>
    </row>
    <row r="34" spans="1:6" x14ac:dyDescent="0.35">
      <c r="D34" s="2" t="s">
        <v>2</v>
      </c>
    </row>
    <row r="35" spans="1:6" x14ac:dyDescent="0.35">
      <c r="D35" t="s">
        <v>9</v>
      </c>
      <c r="F35" s="1">
        <v>26200</v>
      </c>
    </row>
    <row r="36" spans="1:6" x14ac:dyDescent="0.35">
      <c r="D36" t="s">
        <v>40</v>
      </c>
      <c r="F36" s="1">
        <v>6550</v>
      </c>
    </row>
    <row r="37" spans="1:6" ht="15" thickBot="1" x14ac:dyDescent="0.4">
      <c r="A37" s="2" t="s">
        <v>6</v>
      </c>
      <c r="B37" s="4">
        <f>SUM(B29:B36)</f>
        <v>34110</v>
      </c>
      <c r="D37" s="2" t="s">
        <v>12</v>
      </c>
      <c r="F37" s="4">
        <f>SUM(F29:F36)</f>
        <v>34110</v>
      </c>
    </row>
    <row r="38" spans="1:6" ht="15" thickTop="1" x14ac:dyDescent="0.35"/>
    <row r="39" spans="1:6" x14ac:dyDescent="0.35">
      <c r="A39" s="5" t="s">
        <v>45</v>
      </c>
    </row>
    <row r="40" spans="1:6" x14ac:dyDescent="0.35">
      <c r="A40" s="2" t="s">
        <v>0</v>
      </c>
      <c r="B40" s="3"/>
      <c r="C40" s="2"/>
      <c r="D40" s="2" t="s">
        <v>1</v>
      </c>
      <c r="E40" s="3"/>
      <c r="F40" s="3"/>
    </row>
    <row r="41" spans="1:6" x14ac:dyDescent="0.35">
      <c r="A41" t="s">
        <v>3</v>
      </c>
      <c r="B41" s="1">
        <f>3000-200</f>
        <v>2800</v>
      </c>
      <c r="D41" t="s">
        <v>7</v>
      </c>
      <c r="E41" s="1">
        <f>1000-200</f>
        <v>800</v>
      </c>
    </row>
    <row r="42" spans="1:6" x14ac:dyDescent="0.35">
      <c r="A42" t="s">
        <v>4</v>
      </c>
      <c r="B42" s="1">
        <v>750</v>
      </c>
      <c r="D42" t="s">
        <v>42</v>
      </c>
      <c r="E42" s="1">
        <v>360</v>
      </c>
    </row>
    <row r="43" spans="1:6" x14ac:dyDescent="0.35">
      <c r="A43" t="s">
        <v>16</v>
      </c>
      <c r="B43" s="1">
        <f>180*2</f>
        <v>360</v>
      </c>
      <c r="D43" s="2" t="s">
        <v>8</v>
      </c>
      <c r="E43" s="3"/>
      <c r="F43" s="3">
        <f>+E41+E42</f>
        <v>1160</v>
      </c>
    </row>
    <row r="44" spans="1:6" x14ac:dyDescent="0.35">
      <c r="A44" t="s">
        <v>5</v>
      </c>
      <c r="B44" s="1">
        <v>30000</v>
      </c>
      <c r="D44" s="2"/>
      <c r="E44" s="3"/>
      <c r="F44" s="3"/>
    </row>
    <row r="45" spans="1:6" x14ac:dyDescent="0.35">
      <c r="D45" s="2"/>
      <c r="E45" s="3"/>
      <c r="F45" s="3"/>
    </row>
    <row r="46" spans="1:6" x14ac:dyDescent="0.35">
      <c r="D46" s="2" t="s">
        <v>2</v>
      </c>
    </row>
    <row r="47" spans="1:6" x14ac:dyDescent="0.35">
      <c r="D47" t="s">
        <v>9</v>
      </c>
      <c r="F47" s="1">
        <v>26200</v>
      </c>
    </row>
    <row r="48" spans="1:6" x14ac:dyDescent="0.35">
      <c r="D48" t="s">
        <v>40</v>
      </c>
      <c r="F48" s="1">
        <v>6550</v>
      </c>
    </row>
    <row r="49" spans="1:7" ht="15" thickBot="1" x14ac:dyDescent="0.4">
      <c r="A49" s="2" t="s">
        <v>6</v>
      </c>
      <c r="B49" s="4">
        <f>SUM(B41:B48)</f>
        <v>33910</v>
      </c>
      <c r="D49" s="2" t="s">
        <v>12</v>
      </c>
      <c r="F49" s="4">
        <f>SUM(F41:F48)</f>
        <v>33910</v>
      </c>
    </row>
    <row r="50" spans="1:7" ht="15" thickTop="1" x14ac:dyDescent="0.35">
      <c r="A50" s="2"/>
      <c r="B50" s="3"/>
      <c r="D50" s="2"/>
      <c r="F50" s="3"/>
    </row>
    <row r="51" spans="1:7" x14ac:dyDescent="0.35">
      <c r="A51" s="8" t="s">
        <v>46</v>
      </c>
      <c r="B51" s="3"/>
      <c r="D51" s="2"/>
      <c r="F51" s="3"/>
    </row>
    <row r="52" spans="1:7" x14ac:dyDescent="0.35">
      <c r="A52" s="2"/>
      <c r="B52" s="3"/>
      <c r="D52" s="2"/>
      <c r="F52" s="3"/>
    </row>
    <row r="53" spans="1:7" x14ac:dyDescent="0.35">
      <c r="A53" s="2" t="s">
        <v>0</v>
      </c>
      <c r="B53" s="3"/>
      <c r="C53" s="2"/>
      <c r="D53" s="2" t="s">
        <v>1</v>
      </c>
      <c r="E53" s="3"/>
      <c r="F53" s="3"/>
    </row>
    <row r="54" spans="1:7" x14ac:dyDescent="0.35">
      <c r="A54" t="s">
        <v>3</v>
      </c>
      <c r="B54" s="1">
        <f>3000-200</f>
        <v>2800</v>
      </c>
      <c r="D54" t="s">
        <v>7</v>
      </c>
      <c r="E54" s="1">
        <f>1000-200</f>
        <v>800</v>
      </c>
    </row>
    <row r="55" spans="1:7" x14ac:dyDescent="0.35">
      <c r="A55" t="s">
        <v>4</v>
      </c>
      <c r="B55" s="1">
        <v>750</v>
      </c>
      <c r="D55" t="s">
        <v>42</v>
      </c>
      <c r="E55" s="1">
        <v>360</v>
      </c>
    </row>
    <row r="56" spans="1:7" ht="15" thickBot="1" x14ac:dyDescent="0.4">
      <c r="A56" t="s">
        <v>47</v>
      </c>
      <c r="B56" s="1">
        <v>265</v>
      </c>
      <c r="D56" s="2" t="s">
        <v>8</v>
      </c>
      <c r="E56" s="3"/>
      <c r="F56" s="9">
        <f>SUM(E54:E55)</f>
        <v>1160</v>
      </c>
    </row>
    <row r="57" spans="1:7" x14ac:dyDescent="0.35">
      <c r="A57" t="s">
        <v>16</v>
      </c>
      <c r="B57" s="1">
        <f>180*2</f>
        <v>360</v>
      </c>
      <c r="D57" s="2"/>
      <c r="E57" s="3"/>
      <c r="F57" s="3"/>
    </row>
    <row r="58" spans="1:7" x14ac:dyDescent="0.35">
      <c r="A58" t="s">
        <v>5</v>
      </c>
      <c r="B58" s="1">
        <v>30000</v>
      </c>
      <c r="D58" s="2"/>
      <c r="E58" s="3"/>
      <c r="F58" s="3"/>
      <c r="G58" s="1"/>
    </row>
    <row r="59" spans="1:7" x14ac:dyDescent="0.35">
      <c r="D59" s="2" t="s">
        <v>2</v>
      </c>
    </row>
    <row r="60" spans="1:7" x14ac:dyDescent="0.35">
      <c r="D60" t="s">
        <v>9</v>
      </c>
      <c r="E60" s="1">
        <v>26200</v>
      </c>
    </row>
    <row r="61" spans="1:7" x14ac:dyDescent="0.35">
      <c r="D61" t="s">
        <v>40</v>
      </c>
      <c r="E61" s="1">
        <v>6550</v>
      </c>
    </row>
    <row r="62" spans="1:7" x14ac:dyDescent="0.35">
      <c r="D62" t="s">
        <v>48</v>
      </c>
      <c r="E62" s="1">
        <v>265</v>
      </c>
      <c r="F62" s="3"/>
    </row>
    <row r="63" spans="1:7" ht="15" thickBot="1" x14ac:dyDescent="0.4">
      <c r="D63" s="2" t="s">
        <v>49</v>
      </c>
      <c r="F63" s="9">
        <f>SUM(E60:E62)</f>
        <v>33015</v>
      </c>
    </row>
    <row r="64" spans="1:7" x14ac:dyDescent="0.35">
      <c r="D64" s="2"/>
    </row>
    <row r="65" spans="1:6" ht="15" thickBot="1" x14ac:dyDescent="0.4">
      <c r="A65" s="2" t="s">
        <v>6</v>
      </c>
      <c r="B65" s="4">
        <f>SUM(B54:B64)</f>
        <v>34175</v>
      </c>
      <c r="D65" s="2" t="s">
        <v>12</v>
      </c>
      <c r="F65" s="4">
        <f>SUM(F56:F63)</f>
        <v>34175</v>
      </c>
    </row>
    <row r="66" spans="1:6" ht="15" thickTop="1" x14ac:dyDescent="0.35">
      <c r="A66" s="2"/>
      <c r="B66" s="3"/>
      <c r="D66" s="2"/>
      <c r="F66" s="3"/>
    </row>
    <row r="67" spans="1:6" x14ac:dyDescent="0.35">
      <c r="A67" s="5" t="s">
        <v>50</v>
      </c>
      <c r="B67" s="3"/>
      <c r="D67" s="2"/>
      <c r="F67" s="3"/>
    </row>
    <row r="68" spans="1:6" x14ac:dyDescent="0.35">
      <c r="A68" s="2" t="s">
        <v>0</v>
      </c>
      <c r="B68" s="3"/>
      <c r="C68" s="2"/>
      <c r="D68" s="2" t="s">
        <v>1</v>
      </c>
      <c r="E68" s="3"/>
      <c r="F68" s="3"/>
    </row>
    <row r="69" spans="1:6" x14ac:dyDescent="0.35">
      <c r="A69" t="s">
        <v>3</v>
      </c>
      <c r="B69" s="1">
        <f>3000-200-120</f>
        <v>2680</v>
      </c>
      <c r="D69" t="s">
        <v>7</v>
      </c>
      <c r="E69" s="1">
        <f>1000-200</f>
        <v>800</v>
      </c>
    </row>
    <row r="70" spans="1:6" x14ac:dyDescent="0.35">
      <c r="A70" t="s">
        <v>4</v>
      </c>
      <c r="B70" s="1">
        <v>750</v>
      </c>
      <c r="D70" t="s">
        <v>42</v>
      </c>
      <c r="E70" s="1">
        <v>360</v>
      </c>
    </row>
    <row r="71" spans="1:6" ht="15" thickBot="1" x14ac:dyDescent="0.4">
      <c r="A71" t="s">
        <v>47</v>
      </c>
      <c r="B71" s="1">
        <v>265</v>
      </c>
      <c r="D71" s="2" t="s">
        <v>8</v>
      </c>
      <c r="E71" s="3"/>
      <c r="F71" s="9">
        <f>SUM(E69:E70)</f>
        <v>1160</v>
      </c>
    </row>
    <row r="72" spans="1:6" x14ac:dyDescent="0.35">
      <c r="A72" t="s">
        <v>16</v>
      </c>
      <c r="B72" s="1">
        <f>180*2</f>
        <v>360</v>
      </c>
      <c r="D72" s="2"/>
      <c r="E72" s="3"/>
      <c r="F72" s="3"/>
    </row>
    <row r="73" spans="1:6" x14ac:dyDescent="0.35">
      <c r="A73" t="s">
        <v>5</v>
      </c>
      <c r="B73" s="1">
        <v>30000</v>
      </c>
      <c r="D73" s="2"/>
      <c r="E73" s="3"/>
      <c r="F73" s="3"/>
    </row>
    <row r="74" spans="1:6" x14ac:dyDescent="0.35">
      <c r="D74" s="2" t="s">
        <v>2</v>
      </c>
    </row>
    <row r="75" spans="1:6" x14ac:dyDescent="0.35">
      <c r="D75" t="s">
        <v>9</v>
      </c>
      <c r="E75" s="1">
        <v>26200</v>
      </c>
    </row>
    <row r="76" spans="1:6" x14ac:dyDescent="0.35">
      <c r="D76" t="s">
        <v>40</v>
      </c>
      <c r="E76" s="1">
        <v>6550</v>
      </c>
    </row>
    <row r="77" spans="1:6" x14ac:dyDescent="0.35">
      <c r="D77" t="s">
        <v>48</v>
      </c>
      <c r="E77" s="1">
        <v>265</v>
      </c>
      <c r="F77" s="3"/>
    </row>
    <row r="78" spans="1:6" x14ac:dyDescent="0.35">
      <c r="D78" t="s">
        <v>34</v>
      </c>
      <c r="E78" s="10">
        <v>120</v>
      </c>
      <c r="F78" s="3"/>
    </row>
    <row r="79" spans="1:6" ht="15" thickBot="1" x14ac:dyDescent="0.4">
      <c r="D79" s="2" t="s">
        <v>49</v>
      </c>
      <c r="F79" s="9">
        <f>SUM(E75:E77)-E78</f>
        <v>32895</v>
      </c>
    </row>
    <row r="80" spans="1:6" x14ac:dyDescent="0.35">
      <c r="D80" s="2"/>
    </row>
    <row r="81" spans="1:6" ht="15" thickBot="1" x14ac:dyDescent="0.4">
      <c r="A81" s="2" t="s">
        <v>6</v>
      </c>
      <c r="B81" s="4">
        <f>SUM(B69:B80)</f>
        <v>34055</v>
      </c>
      <c r="D81" s="2" t="s">
        <v>12</v>
      </c>
      <c r="F81" s="4">
        <f>SUM(F71:F79)</f>
        <v>34055</v>
      </c>
    </row>
    <row r="82" spans="1:6" ht="15" thickTop="1" x14ac:dyDescent="0.35">
      <c r="A82" s="2"/>
      <c r="B82" s="3"/>
      <c r="D82" s="2"/>
      <c r="F82" s="3"/>
    </row>
    <row r="83" spans="1:6" x14ac:dyDescent="0.35">
      <c r="A83" s="8" t="s">
        <v>51</v>
      </c>
      <c r="B83" s="3"/>
      <c r="D83" s="2"/>
      <c r="F83" s="3"/>
    </row>
    <row r="84" spans="1:6" x14ac:dyDescent="0.35">
      <c r="A84" s="2" t="s">
        <v>0</v>
      </c>
      <c r="B84" s="3"/>
      <c r="C84" s="2"/>
      <c r="D84" s="2" t="s">
        <v>1</v>
      </c>
      <c r="E84" s="3"/>
      <c r="F84" s="3"/>
    </row>
    <row r="85" spans="1:6" x14ac:dyDescent="0.35">
      <c r="A85" t="s">
        <v>3</v>
      </c>
      <c r="B85" s="1">
        <f>3000-200-120</f>
        <v>2680</v>
      </c>
      <c r="D85" t="s">
        <v>42</v>
      </c>
      <c r="E85" s="1">
        <v>360</v>
      </c>
    </row>
    <row r="86" spans="1:6" ht="15" thickBot="1" x14ac:dyDescent="0.4">
      <c r="A86" t="s">
        <v>4</v>
      </c>
      <c r="B86" s="1">
        <v>750</v>
      </c>
      <c r="D86" s="2" t="s">
        <v>8</v>
      </c>
      <c r="E86" s="3"/>
      <c r="F86" s="9">
        <f>SUM(E85:E85)</f>
        <v>360</v>
      </c>
    </row>
    <row r="87" spans="1:6" x14ac:dyDescent="0.35">
      <c r="A87" t="s">
        <v>47</v>
      </c>
      <c r="B87" s="1">
        <v>265</v>
      </c>
      <c r="D87" s="2"/>
      <c r="E87" s="3"/>
      <c r="F87" s="3"/>
    </row>
    <row r="88" spans="1:6" x14ac:dyDescent="0.35">
      <c r="A88" t="s">
        <v>16</v>
      </c>
      <c r="B88" s="1">
        <f>180*2</f>
        <v>360</v>
      </c>
      <c r="D88" s="2"/>
      <c r="E88" s="3"/>
      <c r="F88" s="3"/>
    </row>
    <row r="89" spans="1:6" x14ac:dyDescent="0.35">
      <c r="A89" t="s">
        <v>5</v>
      </c>
      <c r="B89" s="1">
        <v>30000</v>
      </c>
      <c r="D89" s="2" t="s">
        <v>2</v>
      </c>
    </row>
    <row r="90" spans="1:6" x14ac:dyDescent="0.35">
      <c r="D90" t="s">
        <v>9</v>
      </c>
      <c r="E90" s="1">
        <v>26200</v>
      </c>
    </row>
    <row r="91" spans="1:6" x14ac:dyDescent="0.35">
      <c r="D91" t="s">
        <v>40</v>
      </c>
      <c r="E91" s="1">
        <v>6550</v>
      </c>
    </row>
    <row r="92" spans="1:6" x14ac:dyDescent="0.35">
      <c r="D92" t="s">
        <v>48</v>
      </c>
      <c r="E92" s="1">
        <v>265</v>
      </c>
      <c r="F92" s="3"/>
    </row>
    <row r="93" spans="1:6" x14ac:dyDescent="0.35">
      <c r="D93" t="s">
        <v>34</v>
      </c>
      <c r="E93" s="10">
        <v>120</v>
      </c>
      <c r="F93" s="3"/>
    </row>
    <row r="94" spans="1:6" x14ac:dyDescent="0.35">
      <c r="D94" t="s">
        <v>52</v>
      </c>
      <c r="E94" s="15">
        <v>800</v>
      </c>
      <c r="F94" s="3"/>
    </row>
    <row r="95" spans="1:6" ht="15" thickBot="1" x14ac:dyDescent="0.4">
      <c r="D95" s="2" t="s">
        <v>49</v>
      </c>
      <c r="F95" s="9">
        <f>SUM(E90:E92)-E93+E94</f>
        <v>33695</v>
      </c>
    </row>
    <row r="96" spans="1:6" x14ac:dyDescent="0.35">
      <c r="D96" s="2"/>
    </row>
    <row r="97" spans="1:6" ht="15" thickBot="1" x14ac:dyDescent="0.4">
      <c r="A97" s="2" t="s">
        <v>6</v>
      </c>
      <c r="B97" s="4">
        <f>SUM(B85:B96)</f>
        <v>34055</v>
      </c>
      <c r="D97" s="2" t="s">
        <v>12</v>
      </c>
      <c r="F97" s="4">
        <f>SUM(F86:F95)</f>
        <v>34055</v>
      </c>
    </row>
    <row r="98" spans="1:6" ht="15" thickTop="1" x14ac:dyDescent="0.35">
      <c r="A98" s="8"/>
      <c r="B98" s="3"/>
      <c r="D98" s="2"/>
      <c r="F98" s="3"/>
    </row>
    <row r="99" spans="1:6" x14ac:dyDescent="0.35">
      <c r="A99" s="5" t="s">
        <v>53</v>
      </c>
      <c r="B99" s="3"/>
      <c r="D99" s="2"/>
      <c r="F99" s="3"/>
    </row>
    <row r="100" spans="1:6" x14ac:dyDescent="0.35">
      <c r="A100" s="8" t="s">
        <v>54</v>
      </c>
      <c r="B100" s="3"/>
      <c r="D100" s="2"/>
      <c r="F100" s="3"/>
    </row>
    <row r="101" spans="1:6" x14ac:dyDescent="0.35">
      <c r="A101" s="2" t="s">
        <v>0</v>
      </c>
      <c r="B101" s="3"/>
      <c r="C101" s="2"/>
      <c r="D101" s="2" t="s">
        <v>1</v>
      </c>
      <c r="E101" s="3"/>
      <c r="F101" s="3"/>
    </row>
    <row r="102" spans="1:6" x14ac:dyDescent="0.35">
      <c r="A102" t="s">
        <v>3</v>
      </c>
      <c r="B102" s="1">
        <f>3000-200-120+450</f>
        <v>3130</v>
      </c>
      <c r="D102" t="s">
        <v>42</v>
      </c>
      <c r="E102" s="1">
        <v>360</v>
      </c>
    </row>
    <row r="103" spans="1:6" ht="15" thickBot="1" x14ac:dyDescent="0.4">
      <c r="A103" t="s">
        <v>4</v>
      </c>
      <c r="B103" s="1">
        <v>750</v>
      </c>
      <c r="D103" s="2" t="s">
        <v>8</v>
      </c>
      <c r="E103" s="3"/>
      <c r="F103" s="9">
        <f>SUM(E102:E102)</f>
        <v>360</v>
      </c>
    </row>
    <row r="104" spans="1:6" x14ac:dyDescent="0.35">
      <c r="A104" t="s">
        <v>47</v>
      </c>
      <c r="B104" s="1">
        <v>265</v>
      </c>
      <c r="D104" s="2"/>
      <c r="E104" s="3"/>
      <c r="F104" s="3"/>
    </row>
    <row r="105" spans="1:6" x14ac:dyDescent="0.35">
      <c r="A105" t="s">
        <v>16</v>
      </c>
      <c r="B105" s="1">
        <f>180*2</f>
        <v>360</v>
      </c>
      <c r="D105" s="2"/>
      <c r="E105" s="3"/>
      <c r="F105" s="3"/>
    </row>
    <row r="106" spans="1:6" x14ac:dyDescent="0.35">
      <c r="A106" t="s">
        <v>5</v>
      </c>
      <c r="B106" s="1">
        <v>30000</v>
      </c>
      <c r="D106" s="2" t="s">
        <v>2</v>
      </c>
    </row>
    <row r="107" spans="1:6" x14ac:dyDescent="0.35">
      <c r="D107" t="s">
        <v>9</v>
      </c>
      <c r="E107" s="1">
        <v>26200</v>
      </c>
    </row>
    <row r="108" spans="1:6" x14ac:dyDescent="0.35">
      <c r="D108" t="s">
        <v>40</v>
      </c>
      <c r="E108" s="1">
        <v>6550</v>
      </c>
    </row>
    <row r="109" spans="1:6" x14ac:dyDescent="0.35">
      <c r="D109" t="s">
        <v>48</v>
      </c>
      <c r="E109" s="1">
        <v>265</v>
      </c>
      <c r="F109" s="3"/>
    </row>
    <row r="110" spans="1:6" x14ac:dyDescent="0.35">
      <c r="D110" t="s">
        <v>34</v>
      </c>
      <c r="E110" s="10">
        <v>120</v>
      </c>
      <c r="F110" s="3"/>
    </row>
    <row r="111" spans="1:6" x14ac:dyDescent="0.35">
      <c r="D111" t="s">
        <v>52</v>
      </c>
      <c r="E111" s="15">
        <v>800</v>
      </c>
      <c r="F111" s="3"/>
    </row>
    <row r="112" spans="1:6" x14ac:dyDescent="0.35">
      <c r="D112" t="s">
        <v>55</v>
      </c>
      <c r="E112" s="1">
        <v>450</v>
      </c>
      <c r="F112" s="3"/>
    </row>
    <row r="113" spans="1:6" ht="15" thickBot="1" x14ac:dyDescent="0.4">
      <c r="D113" s="2" t="s">
        <v>49</v>
      </c>
      <c r="F113" s="9">
        <f>SUM(E107:E109)-E110+E111+E112</f>
        <v>34145</v>
      </c>
    </row>
    <row r="114" spans="1:6" x14ac:dyDescent="0.35">
      <c r="D114" s="2"/>
    </row>
    <row r="115" spans="1:6" ht="15" thickBot="1" x14ac:dyDescent="0.4">
      <c r="A115" s="2" t="s">
        <v>6</v>
      </c>
      <c r="B115" s="4">
        <f>SUM(B102:B114)</f>
        <v>34505</v>
      </c>
      <c r="D115" s="2" t="s">
        <v>12</v>
      </c>
      <c r="F115" s="4">
        <f>SUM(F103:F113)</f>
        <v>34505</v>
      </c>
    </row>
    <row r="116" spans="1:6" ht="15" thickTop="1" x14ac:dyDescent="0.35">
      <c r="A116" s="2"/>
      <c r="B116" s="3"/>
      <c r="D116" s="2"/>
      <c r="F116" s="3"/>
    </row>
    <row r="117" spans="1:6" x14ac:dyDescent="0.35">
      <c r="A117" s="2" t="s">
        <v>0</v>
      </c>
      <c r="B117" s="3"/>
      <c r="C117" s="2"/>
      <c r="D117" s="2" t="s">
        <v>1</v>
      </c>
      <c r="E117" s="3"/>
      <c r="F117" s="3"/>
    </row>
    <row r="118" spans="1:6" x14ac:dyDescent="0.35">
      <c r="A118" t="s">
        <v>3</v>
      </c>
      <c r="B118" s="1">
        <f>3000-200-120+450-150</f>
        <v>2980</v>
      </c>
      <c r="D118" t="s">
        <v>42</v>
      </c>
      <c r="E118" s="1">
        <v>360</v>
      </c>
    </row>
    <row r="119" spans="1:6" ht="15" thickBot="1" x14ac:dyDescent="0.4">
      <c r="A119" t="s">
        <v>4</v>
      </c>
      <c r="B119" s="1">
        <v>750</v>
      </c>
      <c r="D119" s="2" t="s">
        <v>8</v>
      </c>
      <c r="E119" s="3"/>
      <c r="F119" s="9">
        <f>SUM(E118:E118)</f>
        <v>360</v>
      </c>
    </row>
    <row r="120" spans="1:6" x14ac:dyDescent="0.35">
      <c r="A120" t="s">
        <v>47</v>
      </c>
      <c r="B120" s="1">
        <v>265</v>
      </c>
      <c r="D120" s="2"/>
      <c r="E120" s="3"/>
      <c r="F120" s="3"/>
    </row>
    <row r="121" spans="1:6" x14ac:dyDescent="0.35">
      <c r="A121" t="s">
        <v>16</v>
      </c>
      <c r="B121" s="1">
        <f>180*2</f>
        <v>360</v>
      </c>
      <c r="D121" s="2"/>
      <c r="E121" s="3"/>
      <c r="F121" s="3"/>
    </row>
    <row r="122" spans="1:6" x14ac:dyDescent="0.35">
      <c r="A122" t="s">
        <v>5</v>
      </c>
      <c r="B122" s="1">
        <v>30000</v>
      </c>
      <c r="D122" s="2" t="s">
        <v>2</v>
      </c>
    </row>
    <row r="123" spans="1:6" x14ac:dyDescent="0.35">
      <c r="A123" t="s">
        <v>56</v>
      </c>
      <c r="B123" s="1">
        <v>150</v>
      </c>
      <c r="D123" t="s">
        <v>9</v>
      </c>
      <c r="E123" s="1">
        <v>26200</v>
      </c>
    </row>
    <row r="124" spans="1:6" x14ac:dyDescent="0.35">
      <c r="D124" t="s">
        <v>40</v>
      </c>
      <c r="E124" s="1">
        <v>6550</v>
      </c>
    </row>
    <row r="125" spans="1:6" x14ac:dyDescent="0.35">
      <c r="D125" t="s">
        <v>48</v>
      </c>
      <c r="E125" s="1">
        <v>265</v>
      </c>
      <c r="F125" s="3"/>
    </row>
    <row r="126" spans="1:6" x14ac:dyDescent="0.35">
      <c r="D126" t="s">
        <v>34</v>
      </c>
      <c r="E126" s="10">
        <v>120</v>
      </c>
      <c r="F126" s="3"/>
    </row>
    <row r="127" spans="1:6" x14ac:dyDescent="0.35">
      <c r="D127" t="s">
        <v>52</v>
      </c>
      <c r="E127" s="15">
        <v>800</v>
      </c>
      <c r="F127" s="3"/>
    </row>
    <row r="128" spans="1:6" x14ac:dyDescent="0.35">
      <c r="D128" t="s">
        <v>55</v>
      </c>
      <c r="E128" s="1">
        <v>450</v>
      </c>
      <c r="F128" s="3"/>
    </row>
    <row r="129" spans="1:6" ht="15" thickBot="1" x14ac:dyDescent="0.4">
      <c r="D129" s="2" t="s">
        <v>49</v>
      </c>
      <c r="F129" s="9">
        <f>SUM(E123:E125)-E126+E127+E128</f>
        <v>34145</v>
      </c>
    </row>
    <row r="130" spans="1:6" x14ac:dyDescent="0.35">
      <c r="D130" s="2"/>
    </row>
    <row r="131" spans="1:6" ht="15" thickBot="1" x14ac:dyDescent="0.4">
      <c r="A131" s="2" t="s">
        <v>6</v>
      </c>
      <c r="B131" s="4">
        <f>SUM(B118:B130)</f>
        <v>34505</v>
      </c>
      <c r="D131" s="2" t="s">
        <v>12</v>
      </c>
      <c r="F131" s="4">
        <f>SUM(F119:F129)</f>
        <v>34505</v>
      </c>
    </row>
    <row r="132" spans="1:6" ht="15" thickTop="1" x14ac:dyDescent="0.35">
      <c r="A132" s="2"/>
      <c r="B132" s="3"/>
      <c r="D132" s="2"/>
      <c r="F132" s="3"/>
    </row>
    <row r="133" spans="1:6" x14ac:dyDescent="0.35">
      <c r="A133" s="2"/>
      <c r="B133" s="3"/>
      <c r="D133" s="2"/>
      <c r="F133" s="3"/>
    </row>
    <row r="134" spans="1:6" x14ac:dyDescent="0.35">
      <c r="A134" s="2"/>
      <c r="B134" s="3"/>
      <c r="D134" s="2"/>
      <c r="F134" s="3"/>
    </row>
    <row r="135" spans="1:6" x14ac:dyDescent="0.35">
      <c r="A135" s="2"/>
      <c r="B135" s="3"/>
      <c r="D135" s="2"/>
      <c r="F135" s="3"/>
    </row>
    <row r="136" spans="1:6" x14ac:dyDescent="0.35">
      <c r="A136" s="2"/>
      <c r="B136" s="3"/>
      <c r="D136" s="2"/>
      <c r="F136" s="3"/>
    </row>
    <row r="137" spans="1:6" x14ac:dyDescent="0.35">
      <c r="A137" s="2"/>
      <c r="B137" s="3"/>
      <c r="D137" s="2"/>
      <c r="F137" s="3"/>
    </row>
    <row r="138" spans="1:6" x14ac:dyDescent="0.35">
      <c r="A138" s="2"/>
      <c r="B138" s="3"/>
      <c r="D138" s="2"/>
      <c r="F138" s="3"/>
    </row>
    <row r="139" spans="1:6" x14ac:dyDescent="0.35">
      <c r="A139" s="2"/>
      <c r="B139" s="3"/>
      <c r="D139" s="2"/>
      <c r="F139" s="3"/>
    </row>
    <row r="140" spans="1:6" x14ac:dyDescent="0.35">
      <c r="A140" s="2"/>
      <c r="B140" s="3"/>
      <c r="D140" s="2"/>
      <c r="F140" s="3"/>
    </row>
    <row r="141" spans="1:6" x14ac:dyDescent="0.35">
      <c r="A141" s="2"/>
      <c r="B141" s="3"/>
      <c r="D141" s="2"/>
      <c r="F141" s="3"/>
    </row>
    <row r="142" spans="1:6" x14ac:dyDescent="0.35">
      <c r="A142" s="2"/>
      <c r="B142" s="3"/>
      <c r="D142" s="2"/>
      <c r="F142" s="3"/>
    </row>
    <row r="143" spans="1:6" x14ac:dyDescent="0.35">
      <c r="A143" s="2"/>
      <c r="B143" s="3"/>
      <c r="D143" s="2"/>
      <c r="F143" s="3"/>
    </row>
    <row r="144" spans="1:6" x14ac:dyDescent="0.35">
      <c r="A144" s="2"/>
      <c r="B144" s="3"/>
      <c r="D144" s="2"/>
      <c r="F144" s="3"/>
    </row>
    <row r="145" spans="1:6" x14ac:dyDescent="0.35">
      <c r="A145" t="s">
        <v>13</v>
      </c>
      <c r="B145" s="1">
        <v>5000</v>
      </c>
      <c r="D145" t="s">
        <v>3</v>
      </c>
      <c r="E145" s="1" t="s">
        <v>0</v>
      </c>
    </row>
    <row r="146" spans="1:6" x14ac:dyDescent="0.35">
      <c r="A146" t="s">
        <v>14</v>
      </c>
      <c r="B146" s="1">
        <v>1200</v>
      </c>
      <c r="D146" t="s">
        <v>16</v>
      </c>
      <c r="E146" s="1" t="s">
        <v>0</v>
      </c>
    </row>
    <row r="147" spans="1:6" x14ac:dyDescent="0.35">
      <c r="A147" t="s">
        <v>15</v>
      </c>
      <c r="B147" s="1">
        <v>1000</v>
      </c>
      <c r="D147" t="s">
        <v>4</v>
      </c>
      <c r="E147" s="1" t="s">
        <v>0</v>
      </c>
    </row>
    <row r="149" spans="1:6" x14ac:dyDescent="0.35">
      <c r="A149" s="2" t="s">
        <v>17</v>
      </c>
    </row>
    <row r="151" spans="1:6" x14ac:dyDescent="0.35">
      <c r="A151" s="2" t="s">
        <v>0</v>
      </c>
      <c r="B151" s="3"/>
      <c r="C151" s="2"/>
      <c r="D151" s="2" t="s">
        <v>1</v>
      </c>
      <c r="E151" s="3"/>
      <c r="F151" s="3"/>
    </row>
    <row r="152" spans="1:6" x14ac:dyDescent="0.35">
      <c r="A152" t="s">
        <v>3</v>
      </c>
      <c r="B152" s="1">
        <v>5000</v>
      </c>
    </row>
    <row r="153" spans="1:6" x14ac:dyDescent="0.35">
      <c r="A153" t="s">
        <v>16</v>
      </c>
      <c r="B153" s="1">
        <v>1200</v>
      </c>
    </row>
    <row r="154" spans="1:6" x14ac:dyDescent="0.35">
      <c r="A154" t="s">
        <v>4</v>
      </c>
      <c r="B154" s="1">
        <v>1000</v>
      </c>
      <c r="D154" s="2" t="s">
        <v>8</v>
      </c>
      <c r="E154" s="3"/>
      <c r="F154" s="3">
        <f>SUM(E152)</f>
        <v>0</v>
      </c>
    </row>
    <row r="155" spans="1:6" x14ac:dyDescent="0.35">
      <c r="D155" s="2"/>
      <c r="E155" s="3"/>
      <c r="F155" s="3"/>
    </row>
    <row r="156" spans="1:6" x14ac:dyDescent="0.35">
      <c r="D156" s="2" t="s">
        <v>2</v>
      </c>
    </row>
    <row r="157" spans="1:6" x14ac:dyDescent="0.35">
      <c r="D157" t="s">
        <v>18</v>
      </c>
      <c r="F157" s="1">
        <v>7200</v>
      </c>
    </row>
    <row r="159" spans="1:6" ht="15" thickBot="1" x14ac:dyDescent="0.4">
      <c r="A159" s="2" t="s">
        <v>6</v>
      </c>
      <c r="B159" s="4">
        <f>SUM(B152:B158)</f>
        <v>7200</v>
      </c>
      <c r="D159" s="2" t="s">
        <v>12</v>
      </c>
      <c r="F159" s="4">
        <f>SUM(F152:F158)</f>
        <v>7200</v>
      </c>
    </row>
    <row r="160" spans="1:6" ht="15" thickTop="1" x14ac:dyDescent="0.35"/>
    <row r="162" spans="1:7" x14ac:dyDescent="0.35">
      <c r="A162" t="s">
        <v>19</v>
      </c>
      <c r="G162">
        <v>2400</v>
      </c>
    </row>
    <row r="163" spans="1:7" x14ac:dyDescent="0.35">
      <c r="A163" t="s">
        <v>20</v>
      </c>
      <c r="B163" s="1">
        <v>2400</v>
      </c>
      <c r="C163" t="s">
        <v>0</v>
      </c>
      <c r="D163" t="s">
        <v>21</v>
      </c>
      <c r="E163" s="1" t="s">
        <v>22</v>
      </c>
    </row>
    <row r="165" spans="1:7" x14ac:dyDescent="0.35">
      <c r="A165" s="2" t="s">
        <v>0</v>
      </c>
      <c r="B165" s="3"/>
      <c r="C165" s="2"/>
      <c r="D165" s="2" t="s">
        <v>1</v>
      </c>
      <c r="E165" s="3"/>
      <c r="F165" s="3"/>
    </row>
    <row r="166" spans="1:7" x14ac:dyDescent="0.35">
      <c r="A166" t="s">
        <v>3</v>
      </c>
      <c r="B166" s="1">
        <v>5000</v>
      </c>
      <c r="D166" t="s">
        <v>23</v>
      </c>
      <c r="E166" s="1">
        <v>2400</v>
      </c>
    </row>
    <row r="167" spans="1:7" x14ac:dyDescent="0.35">
      <c r="A167" t="s">
        <v>20</v>
      </c>
      <c r="B167" s="1">
        <v>2400</v>
      </c>
    </row>
    <row r="168" spans="1:7" x14ac:dyDescent="0.35">
      <c r="A168" t="s">
        <v>4</v>
      </c>
      <c r="B168" s="1">
        <v>1000</v>
      </c>
    </row>
    <row r="169" spans="1:7" x14ac:dyDescent="0.35">
      <c r="A169" t="s">
        <v>16</v>
      </c>
      <c r="B169" s="1">
        <v>1200</v>
      </c>
      <c r="D169" s="2" t="s">
        <v>8</v>
      </c>
      <c r="E169" s="3"/>
      <c r="F169" s="3">
        <f>SUM(E166)</f>
        <v>2400</v>
      </c>
    </row>
    <row r="170" spans="1:7" x14ac:dyDescent="0.35">
      <c r="D170" s="2"/>
      <c r="E170" s="3"/>
      <c r="F170" s="3"/>
    </row>
    <row r="171" spans="1:7" x14ac:dyDescent="0.35">
      <c r="D171" s="2" t="s">
        <v>2</v>
      </c>
    </row>
    <row r="172" spans="1:7" x14ac:dyDescent="0.35">
      <c r="D172" t="s">
        <v>18</v>
      </c>
      <c r="F172" s="1">
        <v>7200</v>
      </c>
    </row>
    <row r="174" spans="1:7" ht="15" thickBot="1" x14ac:dyDescent="0.4">
      <c r="A174" s="2" t="s">
        <v>6</v>
      </c>
      <c r="B174" s="4">
        <f>SUM(B166:B173)</f>
        <v>9600</v>
      </c>
      <c r="D174" s="2" t="s">
        <v>12</v>
      </c>
      <c r="F174" s="4">
        <f>SUM(F166:F173)</f>
        <v>9600</v>
      </c>
    </row>
    <row r="175" spans="1:7" ht="15" thickTop="1" x14ac:dyDescent="0.35"/>
    <row r="176" spans="1:7" x14ac:dyDescent="0.35">
      <c r="A176" t="s">
        <v>24</v>
      </c>
    </row>
    <row r="177" spans="1:6" x14ac:dyDescent="0.35">
      <c r="A177" t="s">
        <v>20</v>
      </c>
      <c r="B177" s="1">
        <v>1200</v>
      </c>
      <c r="D177" t="s">
        <v>25</v>
      </c>
      <c r="E177" s="1" t="s">
        <v>3</v>
      </c>
      <c r="F177" s="1" t="s">
        <v>0</v>
      </c>
    </row>
    <row r="178" spans="1:6" x14ac:dyDescent="0.35">
      <c r="B178" s="1" t="s">
        <v>0</v>
      </c>
    </row>
    <row r="179" spans="1:6" x14ac:dyDescent="0.35">
      <c r="A179" s="2" t="s">
        <v>0</v>
      </c>
      <c r="B179" s="3"/>
      <c r="C179" s="2"/>
      <c r="D179" s="2" t="s">
        <v>1</v>
      </c>
      <c r="E179" s="3"/>
      <c r="F179" s="3"/>
    </row>
    <row r="180" spans="1:6" x14ac:dyDescent="0.35">
      <c r="A180" t="s">
        <v>3</v>
      </c>
      <c r="B180" s="1">
        <f>5000+1600</f>
        <v>6600</v>
      </c>
      <c r="D180" t="s">
        <v>23</v>
      </c>
      <c r="E180" s="1">
        <v>2400</v>
      </c>
    </row>
    <row r="181" spans="1:6" x14ac:dyDescent="0.35">
      <c r="A181" t="s">
        <v>20</v>
      </c>
      <c r="B181" s="1">
        <v>1200</v>
      </c>
    </row>
    <row r="182" spans="1:6" x14ac:dyDescent="0.35">
      <c r="A182" t="s">
        <v>4</v>
      </c>
      <c r="B182" s="1">
        <v>1000</v>
      </c>
    </row>
    <row r="183" spans="1:6" x14ac:dyDescent="0.35">
      <c r="A183" t="s">
        <v>16</v>
      </c>
      <c r="B183" s="1">
        <v>1200</v>
      </c>
      <c r="D183" s="2" t="s">
        <v>8</v>
      </c>
      <c r="E183" s="3"/>
      <c r="F183" s="3">
        <f>SUM(E180)</f>
        <v>2400</v>
      </c>
    </row>
    <row r="184" spans="1:6" x14ac:dyDescent="0.35">
      <c r="D184" s="2"/>
      <c r="E184" s="3"/>
      <c r="F184" s="3"/>
    </row>
    <row r="185" spans="1:6" x14ac:dyDescent="0.35">
      <c r="D185" s="2" t="s">
        <v>2</v>
      </c>
    </row>
    <row r="186" spans="1:6" x14ac:dyDescent="0.35">
      <c r="D186" t="s">
        <v>18</v>
      </c>
      <c r="F186" s="1">
        <v>7200</v>
      </c>
    </row>
    <row r="187" spans="1:6" x14ac:dyDescent="0.35">
      <c r="D187" t="s">
        <v>26</v>
      </c>
      <c r="F187" s="1">
        <v>400</v>
      </c>
    </row>
    <row r="188" spans="1:6" ht="15" thickBot="1" x14ac:dyDescent="0.4">
      <c r="A188" s="2" t="s">
        <v>6</v>
      </c>
      <c r="B188" s="4">
        <f>SUM(B180:B187)</f>
        <v>10000</v>
      </c>
      <c r="D188" s="2" t="s">
        <v>12</v>
      </c>
      <c r="F188" s="4">
        <f>SUM(F180:F187)</f>
        <v>10000</v>
      </c>
    </row>
    <row r="189" spans="1:6" ht="15" thickTop="1" x14ac:dyDescent="0.35"/>
    <row r="190" spans="1:6" x14ac:dyDescent="0.35">
      <c r="A190" t="s">
        <v>27</v>
      </c>
    </row>
    <row r="191" spans="1:6" x14ac:dyDescent="0.35">
      <c r="A191" t="s">
        <v>22</v>
      </c>
      <c r="B191" s="1">
        <v>1000</v>
      </c>
      <c r="D191" t="s">
        <v>3</v>
      </c>
      <c r="E191" s="1">
        <v>1000</v>
      </c>
    </row>
    <row r="193" spans="1:6" x14ac:dyDescent="0.35">
      <c r="A193" s="2" t="s">
        <v>0</v>
      </c>
      <c r="B193" s="3"/>
      <c r="C193" s="2"/>
      <c r="D193" s="2" t="s">
        <v>1</v>
      </c>
      <c r="E193" s="3"/>
      <c r="F193" s="3"/>
    </row>
    <row r="194" spans="1:6" x14ac:dyDescent="0.35">
      <c r="A194" t="s">
        <v>3</v>
      </c>
      <c r="B194" s="1">
        <f>5000+1600-1000</f>
        <v>5600</v>
      </c>
      <c r="D194" t="s">
        <v>23</v>
      </c>
      <c r="E194" s="1">
        <f>2400-1000</f>
        <v>1400</v>
      </c>
    </row>
    <row r="195" spans="1:6" x14ac:dyDescent="0.35">
      <c r="A195" t="s">
        <v>20</v>
      </c>
      <c r="B195" s="1">
        <v>1200</v>
      </c>
    </row>
    <row r="196" spans="1:6" x14ac:dyDescent="0.35">
      <c r="A196" t="s">
        <v>4</v>
      </c>
      <c r="B196" s="1">
        <v>1000</v>
      </c>
    </row>
    <row r="197" spans="1:6" x14ac:dyDescent="0.35">
      <c r="A197" t="s">
        <v>16</v>
      </c>
      <c r="B197" s="1">
        <v>1200</v>
      </c>
      <c r="D197" s="2" t="s">
        <v>8</v>
      </c>
      <c r="E197" s="3"/>
      <c r="F197" s="3">
        <f>SUM(E194)</f>
        <v>1400</v>
      </c>
    </row>
    <row r="198" spans="1:6" x14ac:dyDescent="0.35">
      <c r="D198" s="2"/>
      <c r="E198" s="3"/>
      <c r="F198" s="3"/>
    </row>
    <row r="199" spans="1:6" x14ac:dyDescent="0.35">
      <c r="D199" s="2" t="s">
        <v>2</v>
      </c>
    </row>
    <row r="200" spans="1:6" x14ac:dyDescent="0.35">
      <c r="D200" t="s">
        <v>18</v>
      </c>
      <c r="F200" s="1">
        <v>7200</v>
      </c>
    </row>
    <row r="201" spans="1:6" x14ac:dyDescent="0.35">
      <c r="D201" t="s">
        <v>26</v>
      </c>
      <c r="F201" s="1">
        <v>400</v>
      </c>
    </row>
    <row r="202" spans="1:6" ht="15" thickBot="1" x14ac:dyDescent="0.4">
      <c r="A202" s="2" t="s">
        <v>6</v>
      </c>
      <c r="B202" s="4">
        <f>SUM(B194:B201)</f>
        <v>9000</v>
      </c>
      <c r="D202" s="2" t="s">
        <v>12</v>
      </c>
      <c r="F202" s="4">
        <f>SUM(F194:F201)</f>
        <v>9000</v>
      </c>
    </row>
    <row r="203" spans="1:6" ht="15" thickTop="1" x14ac:dyDescent="0.35"/>
    <row r="204" spans="1:6" x14ac:dyDescent="0.35">
      <c r="A204" s="5" t="s">
        <v>28</v>
      </c>
    </row>
    <row r="206" spans="1:6" x14ac:dyDescent="0.35">
      <c r="A206" s="2" t="s">
        <v>0</v>
      </c>
      <c r="B206" s="3"/>
      <c r="C206" s="2"/>
      <c r="D206" s="2" t="s">
        <v>1</v>
      </c>
      <c r="E206" s="3"/>
      <c r="F206" s="3"/>
    </row>
    <row r="207" spans="1:6" x14ac:dyDescent="0.35">
      <c r="A207" t="s">
        <v>3</v>
      </c>
      <c r="B207" s="7">
        <f>5000+1600-1000-300</f>
        <v>5300</v>
      </c>
      <c r="D207" t="s">
        <v>23</v>
      </c>
      <c r="E207" s="1">
        <f>2400-1000</f>
        <v>1400</v>
      </c>
    </row>
    <row r="208" spans="1:6" x14ac:dyDescent="0.35">
      <c r="A208" t="s">
        <v>20</v>
      </c>
      <c r="B208" s="1">
        <v>1200</v>
      </c>
    </row>
    <row r="209" spans="1:6" x14ac:dyDescent="0.35">
      <c r="A209" t="s">
        <v>4</v>
      </c>
      <c r="B209" s="1">
        <v>1000</v>
      </c>
    </row>
    <row r="210" spans="1:6" x14ac:dyDescent="0.35">
      <c r="A210" t="s">
        <v>16</v>
      </c>
      <c r="B210" s="1">
        <v>1200</v>
      </c>
      <c r="D210" s="2" t="s">
        <v>8</v>
      </c>
      <c r="E210" s="3"/>
      <c r="F210" s="3">
        <f>SUM(E207)</f>
        <v>1400</v>
      </c>
    </row>
    <row r="211" spans="1:6" x14ac:dyDescent="0.35">
      <c r="A211" s="6" t="s">
        <v>29</v>
      </c>
      <c r="B211" s="7">
        <v>300</v>
      </c>
      <c r="D211" s="2"/>
      <c r="E211" s="3"/>
      <c r="F211" s="3"/>
    </row>
    <row r="212" spans="1:6" x14ac:dyDescent="0.35">
      <c r="D212" s="2" t="s">
        <v>2</v>
      </c>
    </row>
    <row r="213" spans="1:6" x14ac:dyDescent="0.35">
      <c r="D213" t="s">
        <v>18</v>
      </c>
      <c r="F213" s="1">
        <v>7200</v>
      </c>
    </row>
    <row r="214" spans="1:6" x14ac:dyDescent="0.35">
      <c r="D214" t="s">
        <v>26</v>
      </c>
      <c r="F214" s="1">
        <v>400</v>
      </c>
    </row>
    <row r="215" spans="1:6" ht="15" thickBot="1" x14ac:dyDescent="0.4">
      <c r="A215" s="2" t="s">
        <v>6</v>
      </c>
      <c r="B215" s="4">
        <f>SUM(B207:B214)</f>
        <v>9000</v>
      </c>
      <c r="D215" s="2" t="s">
        <v>12</v>
      </c>
      <c r="F215" s="4">
        <f>SUM(F207:F214)</f>
        <v>9000</v>
      </c>
    </row>
    <row r="216" spans="1:6" ht="15" thickTop="1" x14ac:dyDescent="0.35">
      <c r="A216" s="5" t="s">
        <v>30</v>
      </c>
    </row>
    <row r="218" spans="1:6" x14ac:dyDescent="0.35">
      <c r="A218" s="2" t="s">
        <v>0</v>
      </c>
      <c r="B218" s="3"/>
      <c r="C218" s="2"/>
      <c r="D218" s="2" t="s">
        <v>1</v>
      </c>
      <c r="E218" s="3"/>
      <c r="F218" s="3"/>
    </row>
    <row r="219" spans="1:6" x14ac:dyDescent="0.35">
      <c r="A219" t="s">
        <v>3</v>
      </c>
      <c r="B219" s="1">
        <f>5000+1600-1000-300</f>
        <v>5300</v>
      </c>
      <c r="D219" t="s">
        <v>23</v>
      </c>
      <c r="E219" s="1">
        <f>2400-1000</f>
        <v>1400</v>
      </c>
    </row>
    <row r="220" spans="1:6" x14ac:dyDescent="0.35">
      <c r="A220" t="s">
        <v>31</v>
      </c>
      <c r="B220" s="1">
        <v>4000</v>
      </c>
      <c r="D220" t="s">
        <v>32</v>
      </c>
      <c r="E220" s="1">
        <v>4000</v>
      </c>
    </row>
    <row r="221" spans="1:6" x14ac:dyDescent="0.35">
      <c r="A221" t="s">
        <v>20</v>
      </c>
      <c r="B221" s="1">
        <v>1200</v>
      </c>
    </row>
    <row r="222" spans="1:6" ht="15" thickBot="1" x14ac:dyDescent="0.4">
      <c r="A222" t="s">
        <v>4</v>
      </c>
      <c r="B222" s="1">
        <v>1000</v>
      </c>
      <c r="D222" s="2" t="s">
        <v>8</v>
      </c>
      <c r="E222" s="3"/>
      <c r="F222" s="9">
        <f>+E219+E220</f>
        <v>5400</v>
      </c>
    </row>
    <row r="223" spans="1:6" x14ac:dyDescent="0.35">
      <c r="A223" t="s">
        <v>16</v>
      </c>
      <c r="B223" s="1">
        <v>1200</v>
      </c>
      <c r="D223" s="2"/>
      <c r="E223" s="3"/>
      <c r="F223" s="3"/>
    </row>
    <row r="224" spans="1:6" x14ac:dyDescent="0.35">
      <c r="A224" t="s">
        <v>29</v>
      </c>
      <c r="B224" s="1">
        <v>300</v>
      </c>
      <c r="D224" s="2" t="s">
        <v>2</v>
      </c>
    </row>
    <row r="225" spans="1:6" x14ac:dyDescent="0.35">
      <c r="D225" t="s">
        <v>18</v>
      </c>
      <c r="F225" s="1">
        <v>7200</v>
      </c>
    </row>
    <row r="226" spans="1:6" x14ac:dyDescent="0.35">
      <c r="D226" t="s">
        <v>26</v>
      </c>
      <c r="F226" s="1">
        <v>400</v>
      </c>
    </row>
    <row r="228" spans="1:6" ht="15" thickBot="1" x14ac:dyDescent="0.4">
      <c r="A228" s="2" t="s">
        <v>6</v>
      </c>
      <c r="B228" s="4">
        <f>SUM(B219:B227)</f>
        <v>13000</v>
      </c>
      <c r="D228" s="2" t="s">
        <v>12</v>
      </c>
      <c r="F228" s="4">
        <f>SUM(F219:F226)</f>
        <v>13000</v>
      </c>
    </row>
    <row r="229" spans="1:6" ht="15" thickTop="1" x14ac:dyDescent="0.35"/>
    <row r="230" spans="1:6" x14ac:dyDescent="0.35">
      <c r="A230" s="8" t="s">
        <v>33</v>
      </c>
    </row>
    <row r="231" spans="1:6" x14ac:dyDescent="0.35">
      <c r="A231" s="2" t="s">
        <v>0</v>
      </c>
      <c r="B231" s="3"/>
      <c r="C231" s="2"/>
      <c r="D231" s="2" t="s">
        <v>1</v>
      </c>
      <c r="E231" s="3"/>
      <c r="F231" s="3"/>
    </row>
    <row r="232" spans="1:6" x14ac:dyDescent="0.35">
      <c r="A232" t="s">
        <v>3</v>
      </c>
      <c r="B232" s="1">
        <f>5000+1600-1000-300-200</f>
        <v>5100</v>
      </c>
      <c r="D232" t="s">
        <v>23</v>
      </c>
      <c r="E232" s="1">
        <f>2400-1000</f>
        <v>1400</v>
      </c>
    </row>
    <row r="233" spans="1:6" x14ac:dyDescent="0.35">
      <c r="A233" t="s">
        <v>31</v>
      </c>
      <c r="B233" s="1">
        <v>4000</v>
      </c>
      <c r="D233" t="s">
        <v>32</v>
      </c>
      <c r="E233" s="1">
        <v>4000</v>
      </c>
    </row>
    <row r="234" spans="1:6" x14ac:dyDescent="0.35">
      <c r="A234" t="s">
        <v>20</v>
      </c>
      <c r="B234" s="1">
        <v>1200</v>
      </c>
    </row>
    <row r="235" spans="1:6" ht="15" thickBot="1" x14ac:dyDescent="0.4">
      <c r="A235" t="s">
        <v>4</v>
      </c>
      <c r="B235" s="1">
        <v>1000</v>
      </c>
      <c r="D235" s="2" t="s">
        <v>8</v>
      </c>
      <c r="E235" s="3"/>
      <c r="F235" s="9">
        <f>+E232+E233</f>
        <v>5400</v>
      </c>
    </row>
    <row r="236" spans="1:6" x14ac:dyDescent="0.35">
      <c r="A236" t="s">
        <v>16</v>
      </c>
      <c r="B236" s="1">
        <v>1200</v>
      </c>
      <c r="D236" s="2"/>
      <c r="E236" s="3"/>
      <c r="F236" s="3"/>
    </row>
    <row r="237" spans="1:6" x14ac:dyDescent="0.35">
      <c r="A237" t="s">
        <v>29</v>
      </c>
      <c r="B237" s="1">
        <v>300</v>
      </c>
      <c r="D237" s="2" t="s">
        <v>2</v>
      </c>
    </row>
    <row r="238" spans="1:6" x14ac:dyDescent="0.35">
      <c r="D238" t="s">
        <v>18</v>
      </c>
      <c r="E238" s="1">
        <v>7200</v>
      </c>
    </row>
    <row r="239" spans="1:6" x14ac:dyDescent="0.35">
      <c r="D239" t="s">
        <v>26</v>
      </c>
      <c r="E239" s="1">
        <v>400</v>
      </c>
    </row>
    <row r="240" spans="1:6" x14ac:dyDescent="0.35">
      <c r="D240" t="s">
        <v>34</v>
      </c>
      <c r="E240" s="10">
        <v>200</v>
      </c>
    </row>
    <row r="241" spans="1:6" x14ac:dyDescent="0.35">
      <c r="D241" s="2" t="s">
        <v>35</v>
      </c>
      <c r="F241" s="3">
        <f>+E238+E239-E240</f>
        <v>7400</v>
      </c>
    </row>
    <row r="242" spans="1:6" ht="15" thickBot="1" x14ac:dyDescent="0.4">
      <c r="A242" s="2" t="s">
        <v>6</v>
      </c>
      <c r="B242" s="4">
        <f>SUM(B232:B240)</f>
        <v>12800</v>
      </c>
      <c r="D242" s="2" t="s">
        <v>12</v>
      </c>
      <c r="F242" s="4">
        <f>+F235+F241</f>
        <v>12800</v>
      </c>
    </row>
    <row r="243" spans="1:6" ht="15" thickTop="1" x14ac:dyDescent="0.35"/>
    <row r="244" spans="1:6" x14ac:dyDescent="0.35">
      <c r="A244" s="5" t="s">
        <v>36</v>
      </c>
    </row>
    <row r="245" spans="1:6" x14ac:dyDescent="0.35">
      <c r="A245" s="2" t="s">
        <v>0</v>
      </c>
      <c r="B245" s="3"/>
      <c r="C245" s="2"/>
      <c r="D245" s="2" t="s">
        <v>1</v>
      </c>
      <c r="E245" s="3"/>
      <c r="F245" s="3"/>
    </row>
    <row r="246" spans="1:6" x14ac:dyDescent="0.35">
      <c r="A246" t="s">
        <v>3</v>
      </c>
      <c r="B246" s="1">
        <f>5000+1600-1000-300-200</f>
        <v>5100</v>
      </c>
      <c r="D246" t="s">
        <v>23</v>
      </c>
      <c r="E246" s="1">
        <f>2400-1000</f>
        <v>1400</v>
      </c>
    </row>
    <row r="247" spans="1:6" x14ac:dyDescent="0.35">
      <c r="A247" t="s">
        <v>31</v>
      </c>
      <c r="B247" s="1">
        <v>4000</v>
      </c>
      <c r="D247" t="s">
        <v>32</v>
      </c>
      <c r="E247" s="1">
        <v>4000</v>
      </c>
    </row>
    <row r="248" spans="1:6" x14ac:dyDescent="0.35">
      <c r="A248" t="s">
        <v>20</v>
      </c>
      <c r="B248" s="1">
        <v>1200</v>
      </c>
    </row>
    <row r="249" spans="1:6" ht="15" thickBot="1" x14ac:dyDescent="0.4">
      <c r="A249" t="s">
        <v>4</v>
      </c>
      <c r="B249" s="1">
        <v>1000</v>
      </c>
      <c r="D249" s="2" t="s">
        <v>8</v>
      </c>
      <c r="E249" s="3"/>
      <c r="F249" s="9">
        <f>+E246+E247</f>
        <v>5400</v>
      </c>
    </row>
    <row r="250" spans="1:6" x14ac:dyDescent="0.35">
      <c r="A250" t="s">
        <v>16</v>
      </c>
      <c r="B250" s="1">
        <v>1200</v>
      </c>
      <c r="D250" s="2"/>
      <c r="E250" s="3"/>
      <c r="F250" s="3"/>
    </row>
    <row r="251" spans="1:6" x14ac:dyDescent="0.35">
      <c r="A251" t="s">
        <v>29</v>
      </c>
      <c r="B251" s="1">
        <v>300</v>
      </c>
      <c r="D251" s="2" t="s">
        <v>2</v>
      </c>
    </row>
    <row r="252" spans="1:6" x14ac:dyDescent="0.35">
      <c r="A252" t="s">
        <v>37</v>
      </c>
      <c r="B252" s="1">
        <v>5000</v>
      </c>
      <c r="D252" t="s">
        <v>18</v>
      </c>
      <c r="E252" s="1">
        <v>7200</v>
      </c>
    </row>
    <row r="253" spans="1:6" x14ac:dyDescent="0.35">
      <c r="D253" t="s">
        <v>26</v>
      </c>
      <c r="E253" s="1">
        <v>400</v>
      </c>
    </row>
    <row r="254" spans="1:6" x14ac:dyDescent="0.35">
      <c r="D254" t="s">
        <v>38</v>
      </c>
      <c r="E254" s="1">
        <v>5000</v>
      </c>
    </row>
    <row r="255" spans="1:6" x14ac:dyDescent="0.35">
      <c r="D255" t="s">
        <v>34</v>
      </c>
      <c r="E255" s="10">
        <v>200</v>
      </c>
    </row>
    <row r="256" spans="1:6" x14ac:dyDescent="0.35">
      <c r="D256" s="2" t="s">
        <v>35</v>
      </c>
      <c r="F256" s="3">
        <f>+E252+E253-E255+E254</f>
        <v>12400</v>
      </c>
    </row>
    <row r="257" spans="1:6" ht="15" thickBot="1" x14ac:dyDescent="0.4">
      <c r="A257" s="2" t="s">
        <v>6</v>
      </c>
      <c r="B257" s="4">
        <f>SUM(B246:B255)</f>
        <v>17800</v>
      </c>
      <c r="D257" s="2" t="s">
        <v>12</v>
      </c>
      <c r="F257" s="4">
        <f>+F249+F256</f>
        <v>17800</v>
      </c>
    </row>
    <row r="258" spans="1:6" ht="15" thickTop="1" x14ac:dyDescent="0.35"/>
    <row r="260" spans="1:6" x14ac:dyDescent="0.35">
      <c r="A260" t="s">
        <v>57</v>
      </c>
    </row>
    <row r="262" spans="1:6" ht="29" customHeight="1" x14ac:dyDescent="0.35">
      <c r="A262" s="16" t="s">
        <v>58</v>
      </c>
      <c r="B262" s="17" t="s">
        <v>59</v>
      </c>
      <c r="C262" s="17"/>
      <c r="D262" s="16" t="s">
        <v>60</v>
      </c>
    </row>
    <row r="263" spans="1:6" x14ac:dyDescent="0.35">
      <c r="A263" s="18" t="s">
        <v>61</v>
      </c>
      <c r="B263" s="22" t="s">
        <v>64</v>
      </c>
      <c r="C263" s="23"/>
      <c r="D263" s="20">
        <f>100*50</f>
        <v>5000</v>
      </c>
    </row>
    <row r="264" spans="1:6" x14ac:dyDescent="0.35">
      <c r="A264" s="19" t="s">
        <v>63</v>
      </c>
      <c r="B264" s="24"/>
      <c r="C264" s="25"/>
      <c r="D264" s="21"/>
    </row>
    <row r="265" spans="1:6" x14ac:dyDescent="0.35">
      <c r="A265" s="18" t="s">
        <v>62</v>
      </c>
      <c r="B265" s="22" t="s">
        <v>23</v>
      </c>
      <c r="C265" s="23"/>
      <c r="D265" s="20">
        <v>5000</v>
      </c>
    </row>
    <row r="266" spans="1:6" x14ac:dyDescent="0.35">
      <c r="A266" s="19" t="s">
        <v>65</v>
      </c>
      <c r="B266" s="24"/>
      <c r="C266" s="25"/>
      <c r="D266" s="21"/>
    </row>
    <row r="268" spans="1:6" x14ac:dyDescent="0.35">
      <c r="A268" t="s">
        <v>66</v>
      </c>
    </row>
    <row r="270" spans="1:6" x14ac:dyDescent="0.35">
      <c r="A270" s="16" t="s">
        <v>58</v>
      </c>
      <c r="B270" s="17" t="s">
        <v>59</v>
      </c>
      <c r="C270" s="17"/>
      <c r="D270" s="16" t="s">
        <v>60</v>
      </c>
    </row>
    <row r="271" spans="1:6" x14ac:dyDescent="0.35">
      <c r="A271" s="18" t="s">
        <v>61</v>
      </c>
      <c r="B271" s="22" t="s">
        <v>3</v>
      </c>
      <c r="C271" s="23"/>
      <c r="D271" s="20">
        <f>10*70</f>
        <v>700</v>
      </c>
    </row>
    <row r="272" spans="1:6" x14ac:dyDescent="0.35">
      <c r="A272" s="19" t="s">
        <v>67</v>
      </c>
      <c r="B272" s="24"/>
      <c r="C272" s="25"/>
      <c r="D272" s="21"/>
    </row>
    <row r="273" spans="1:7" x14ac:dyDescent="0.35">
      <c r="A273" s="18" t="s">
        <v>62</v>
      </c>
      <c r="B273" s="22" t="s">
        <v>64</v>
      </c>
      <c r="C273" s="23"/>
      <c r="D273" s="20">
        <v>700</v>
      </c>
    </row>
    <row r="274" spans="1:7" x14ac:dyDescent="0.35">
      <c r="A274" s="19" t="s">
        <v>63</v>
      </c>
      <c r="B274" s="24"/>
      <c r="C274" s="25"/>
      <c r="D274" s="21"/>
    </row>
    <row r="276" spans="1:7" x14ac:dyDescent="0.35">
      <c r="A276" t="s">
        <v>68</v>
      </c>
    </row>
    <row r="278" spans="1:7" x14ac:dyDescent="0.35">
      <c r="A278" s="16" t="s">
        <v>58</v>
      </c>
      <c r="B278" s="17" t="s">
        <v>59</v>
      </c>
      <c r="C278" s="17"/>
      <c r="D278" s="16" t="s">
        <v>60</v>
      </c>
    </row>
    <row r="279" spans="1:7" x14ac:dyDescent="0.35">
      <c r="A279" s="18" t="s">
        <v>61</v>
      </c>
      <c r="B279" s="22" t="s">
        <v>71</v>
      </c>
      <c r="C279" s="23"/>
      <c r="D279" s="20">
        <v>100</v>
      </c>
    </row>
    <row r="280" spans="1:7" x14ac:dyDescent="0.35">
      <c r="A280" s="19" t="s">
        <v>69</v>
      </c>
      <c r="B280" s="24"/>
      <c r="C280" s="25"/>
      <c r="D280" s="21"/>
    </row>
    <row r="281" spans="1:7" x14ac:dyDescent="0.35">
      <c r="A281" s="18" t="s">
        <v>62</v>
      </c>
      <c r="B281" s="22" t="s">
        <v>31</v>
      </c>
      <c r="C281" s="23"/>
      <c r="D281" s="20">
        <v>100</v>
      </c>
    </row>
    <row r="282" spans="1:7" x14ac:dyDescent="0.35">
      <c r="A282" s="19" t="s">
        <v>70</v>
      </c>
      <c r="B282" s="24"/>
      <c r="C282" s="25"/>
      <c r="D282" s="21"/>
    </row>
    <row r="284" spans="1:7" x14ac:dyDescent="0.35">
      <c r="A284" t="s">
        <v>72</v>
      </c>
    </row>
    <row r="285" spans="1:7" x14ac:dyDescent="0.35">
      <c r="A285" s="16" t="s">
        <v>58</v>
      </c>
      <c r="B285" s="17" t="s">
        <v>59</v>
      </c>
      <c r="C285" s="17"/>
      <c r="D285" s="16" t="s">
        <v>60</v>
      </c>
    </row>
    <row r="286" spans="1:7" x14ac:dyDescent="0.35">
      <c r="A286" s="18" t="s">
        <v>61</v>
      </c>
      <c r="B286" s="22" t="s">
        <v>31</v>
      </c>
      <c r="C286" s="23"/>
      <c r="D286" s="20">
        <v>10000</v>
      </c>
    </row>
    <row r="287" spans="1:7" x14ac:dyDescent="0.35">
      <c r="A287" s="19" t="s">
        <v>31</v>
      </c>
      <c r="B287" s="24"/>
      <c r="C287" s="25"/>
      <c r="D287" s="21"/>
      <c r="G287" s="1"/>
    </row>
    <row r="288" spans="1:7" x14ac:dyDescent="0.35">
      <c r="A288" s="18" t="s">
        <v>62</v>
      </c>
      <c r="B288" s="22" t="s">
        <v>3</v>
      </c>
      <c r="C288" s="23"/>
      <c r="D288" s="20">
        <v>10000</v>
      </c>
    </row>
    <row r="289" spans="1:4" x14ac:dyDescent="0.35">
      <c r="A289" s="19" t="s">
        <v>67</v>
      </c>
      <c r="B289" s="24"/>
      <c r="C289" s="25"/>
      <c r="D289" s="21"/>
    </row>
    <row r="291" spans="1:4" x14ac:dyDescent="0.35">
      <c r="A291" t="s">
        <v>73</v>
      </c>
    </row>
    <row r="292" spans="1:4" x14ac:dyDescent="0.35">
      <c r="A292" s="16" t="s">
        <v>58</v>
      </c>
      <c r="B292" s="17" t="s">
        <v>59</v>
      </c>
      <c r="C292" s="17"/>
      <c r="D292" s="16" t="s">
        <v>60</v>
      </c>
    </row>
    <row r="293" spans="1:4" x14ac:dyDescent="0.35">
      <c r="A293" s="18" t="s">
        <v>61</v>
      </c>
      <c r="B293" s="22" t="s">
        <v>4</v>
      </c>
      <c r="C293" s="23"/>
      <c r="D293" s="20">
        <v>3000</v>
      </c>
    </row>
    <row r="294" spans="1:4" x14ac:dyDescent="0.35">
      <c r="A294" s="19" t="s">
        <v>4</v>
      </c>
      <c r="B294" s="24"/>
      <c r="C294" s="25"/>
      <c r="D294" s="21"/>
    </row>
    <row r="295" spans="1:4" x14ac:dyDescent="0.35">
      <c r="A295" s="18" t="s">
        <v>62</v>
      </c>
      <c r="B295" s="22" t="s">
        <v>23</v>
      </c>
      <c r="C295" s="23"/>
      <c r="D295" s="20">
        <v>3000</v>
      </c>
    </row>
    <row r="296" spans="1:4" x14ac:dyDescent="0.35">
      <c r="A296" s="19" t="s">
        <v>74</v>
      </c>
      <c r="B296" s="24"/>
      <c r="C296" s="25"/>
      <c r="D296" s="21"/>
    </row>
    <row r="298" spans="1:4" x14ac:dyDescent="0.35">
      <c r="A298" s="26" t="s">
        <v>75</v>
      </c>
    </row>
    <row r="299" spans="1:4" x14ac:dyDescent="0.35">
      <c r="A299" s="16" t="s">
        <v>58</v>
      </c>
      <c r="B299" s="17" t="s">
        <v>59</v>
      </c>
      <c r="C299" s="17"/>
      <c r="D299" s="16" t="s">
        <v>60</v>
      </c>
    </row>
    <row r="300" spans="1:4" x14ac:dyDescent="0.35">
      <c r="A300" s="18" t="s">
        <v>61</v>
      </c>
      <c r="B300" s="22" t="s">
        <v>64</v>
      </c>
      <c r="C300" s="23"/>
      <c r="D300" s="20">
        <f>200*40</f>
        <v>8000</v>
      </c>
    </row>
    <row r="301" spans="1:4" x14ac:dyDescent="0.35">
      <c r="A301" s="19" t="s">
        <v>76</v>
      </c>
      <c r="B301" s="24"/>
      <c r="C301" s="25"/>
      <c r="D301" s="21"/>
    </row>
    <row r="302" spans="1:4" x14ac:dyDescent="0.35">
      <c r="A302" s="18" t="s">
        <v>62</v>
      </c>
      <c r="B302" s="22" t="s">
        <v>22</v>
      </c>
      <c r="C302" s="23"/>
      <c r="D302" s="20">
        <v>8000</v>
      </c>
    </row>
    <row r="303" spans="1:4" x14ac:dyDescent="0.35">
      <c r="A303" s="19" t="s">
        <v>74</v>
      </c>
      <c r="B303" s="24"/>
      <c r="C303" s="25"/>
      <c r="D303" s="21"/>
    </row>
    <row r="305" spans="1:4" x14ac:dyDescent="0.35">
      <c r="A305" s="26" t="s">
        <v>77</v>
      </c>
    </row>
    <row r="306" spans="1:4" x14ac:dyDescent="0.35">
      <c r="A306" s="16" t="s">
        <v>58</v>
      </c>
      <c r="B306" s="17" t="s">
        <v>59</v>
      </c>
      <c r="C306" s="17"/>
      <c r="D306" s="16" t="s">
        <v>60</v>
      </c>
    </row>
    <row r="307" spans="1:4" x14ac:dyDescent="0.35">
      <c r="A307" s="18" t="s">
        <v>61</v>
      </c>
      <c r="B307" s="22" t="s">
        <v>3</v>
      </c>
      <c r="C307" s="23"/>
      <c r="D307" s="20">
        <f>20*65</f>
        <v>1300</v>
      </c>
    </row>
    <row r="308" spans="1:4" x14ac:dyDescent="0.35">
      <c r="A308" s="19" t="s">
        <v>67</v>
      </c>
      <c r="B308" s="24"/>
      <c r="C308" s="25"/>
      <c r="D308" s="21"/>
    </row>
    <row r="309" spans="1:4" x14ac:dyDescent="0.35">
      <c r="A309" s="18" t="s">
        <v>62</v>
      </c>
      <c r="B309" s="22" t="s">
        <v>20</v>
      </c>
      <c r="C309" s="23"/>
      <c r="D309" s="20">
        <f>20*65</f>
        <v>1300</v>
      </c>
    </row>
    <row r="310" spans="1:4" x14ac:dyDescent="0.35">
      <c r="A310" s="19" t="s">
        <v>76</v>
      </c>
      <c r="B310" s="24"/>
      <c r="C310" s="25"/>
      <c r="D310" s="21"/>
    </row>
    <row r="312" spans="1:4" x14ac:dyDescent="0.35">
      <c r="A312" s="26" t="s">
        <v>78</v>
      </c>
    </row>
    <row r="313" spans="1:4" x14ac:dyDescent="0.35">
      <c r="A313" s="16" t="s">
        <v>58</v>
      </c>
      <c r="B313" s="17" t="s">
        <v>59</v>
      </c>
      <c r="C313" s="17"/>
      <c r="D313" s="16" t="s">
        <v>60</v>
      </c>
    </row>
    <row r="314" spans="1:4" x14ac:dyDescent="0.35">
      <c r="A314" s="18" t="s">
        <v>61</v>
      </c>
      <c r="B314" s="22" t="s">
        <v>80</v>
      </c>
      <c r="C314" s="23"/>
      <c r="D314" s="20">
        <v>500</v>
      </c>
    </row>
    <row r="315" spans="1:4" x14ac:dyDescent="0.35">
      <c r="A315" s="19" t="s">
        <v>79</v>
      </c>
      <c r="B315" s="24"/>
      <c r="C315" s="25"/>
      <c r="D315" s="21"/>
    </row>
    <row r="316" spans="1:4" x14ac:dyDescent="0.35">
      <c r="A316" s="18" t="s">
        <v>62</v>
      </c>
      <c r="B316" s="22" t="s">
        <v>31</v>
      </c>
      <c r="C316" s="23"/>
      <c r="D316" s="20">
        <v>500</v>
      </c>
    </row>
    <row r="317" spans="1:4" x14ac:dyDescent="0.35">
      <c r="A317" s="19" t="s">
        <v>81</v>
      </c>
      <c r="B317" s="24"/>
      <c r="C317" s="25"/>
      <c r="D317" s="21"/>
    </row>
    <row r="319" spans="1:4" x14ac:dyDescent="0.35">
      <c r="A319" s="27" t="s">
        <v>82</v>
      </c>
    </row>
    <row r="320" spans="1:4" x14ac:dyDescent="0.35">
      <c r="A320" s="16" t="s">
        <v>58</v>
      </c>
      <c r="B320" s="17" t="s">
        <v>59</v>
      </c>
      <c r="C320" s="17"/>
      <c r="D320" s="16" t="s">
        <v>60</v>
      </c>
    </row>
    <row r="321" spans="1:4" x14ac:dyDescent="0.35">
      <c r="A321" s="18" t="s">
        <v>61</v>
      </c>
      <c r="B321" s="22" t="s">
        <v>31</v>
      </c>
      <c r="C321" s="23"/>
      <c r="D321" s="20">
        <v>5000</v>
      </c>
    </row>
    <row r="322" spans="1:4" x14ac:dyDescent="0.35">
      <c r="A322" s="19" t="s">
        <v>31</v>
      </c>
      <c r="B322" s="24"/>
      <c r="C322" s="25"/>
      <c r="D322" s="21"/>
    </row>
    <row r="323" spans="1:4" x14ac:dyDescent="0.35">
      <c r="A323" s="18" t="s">
        <v>62</v>
      </c>
      <c r="B323" s="22" t="s">
        <v>3</v>
      </c>
      <c r="C323" s="23"/>
      <c r="D323" s="20">
        <v>5000</v>
      </c>
    </row>
    <row r="324" spans="1:4" x14ac:dyDescent="0.35">
      <c r="A324" s="19" t="s">
        <v>3</v>
      </c>
      <c r="B324" s="24"/>
      <c r="C324" s="25"/>
      <c r="D324" s="21"/>
    </row>
    <row r="326" spans="1:4" x14ac:dyDescent="0.35">
      <c r="A326" s="26" t="s">
        <v>83</v>
      </c>
    </row>
    <row r="327" spans="1:4" x14ac:dyDescent="0.35">
      <c r="A327" s="16" t="s">
        <v>58</v>
      </c>
      <c r="B327" s="17" t="s">
        <v>59</v>
      </c>
      <c r="C327" s="17"/>
      <c r="D327" s="16" t="s">
        <v>60</v>
      </c>
    </row>
    <row r="328" spans="1:4" x14ac:dyDescent="0.35">
      <c r="A328" s="18" t="s">
        <v>61</v>
      </c>
      <c r="B328" s="22" t="s">
        <v>4</v>
      </c>
      <c r="C328" s="23"/>
      <c r="D328" s="20">
        <v>1200</v>
      </c>
    </row>
    <row r="329" spans="1:4" x14ac:dyDescent="0.35">
      <c r="A329" s="19" t="s">
        <v>84</v>
      </c>
      <c r="B329" s="24"/>
      <c r="C329" s="25"/>
      <c r="D329" s="21"/>
    </row>
    <row r="330" spans="1:4" x14ac:dyDescent="0.35">
      <c r="A330" s="18" t="s">
        <v>62</v>
      </c>
      <c r="B330" s="22" t="s">
        <v>23</v>
      </c>
      <c r="C330" s="23"/>
      <c r="D330" s="20">
        <v>1200</v>
      </c>
    </row>
    <row r="331" spans="1:4" x14ac:dyDescent="0.35">
      <c r="A331" s="19" t="s">
        <v>74</v>
      </c>
      <c r="B331" s="24"/>
      <c r="C331" s="25"/>
      <c r="D331" s="21"/>
    </row>
    <row r="333" spans="1:4" x14ac:dyDescent="0.35">
      <c r="A333" s="27" t="s">
        <v>85</v>
      </c>
    </row>
    <row r="334" spans="1:4" x14ac:dyDescent="0.35">
      <c r="A334" s="16" t="s">
        <v>58</v>
      </c>
      <c r="B334" s="17" t="s">
        <v>59</v>
      </c>
      <c r="C334" s="17"/>
      <c r="D334" s="16" t="s">
        <v>60</v>
      </c>
    </row>
    <row r="335" spans="1:4" x14ac:dyDescent="0.35">
      <c r="A335" s="18" t="s">
        <v>61</v>
      </c>
      <c r="B335" s="22" t="s">
        <v>86</v>
      </c>
      <c r="C335" s="23"/>
      <c r="D335" s="20">
        <f>15*75</f>
        <v>1125</v>
      </c>
    </row>
    <row r="336" spans="1:4" x14ac:dyDescent="0.35">
      <c r="A336" s="19" t="s">
        <v>74</v>
      </c>
      <c r="B336" s="24"/>
      <c r="C336" s="25"/>
      <c r="D336" s="21"/>
    </row>
    <row r="337" spans="1:4" x14ac:dyDescent="0.35">
      <c r="A337" s="18" t="s">
        <v>62</v>
      </c>
      <c r="B337" s="22" t="s">
        <v>64</v>
      </c>
      <c r="C337" s="23"/>
      <c r="D337" s="20">
        <f>15*75</f>
        <v>1125</v>
      </c>
    </row>
    <row r="338" spans="1:4" x14ac:dyDescent="0.35">
      <c r="A338" s="19" t="s">
        <v>63</v>
      </c>
      <c r="B338" s="24"/>
      <c r="C338" s="25"/>
      <c r="D338" s="21"/>
    </row>
    <row r="340" spans="1:4" x14ac:dyDescent="0.35">
      <c r="A340" s="26" t="s">
        <v>87</v>
      </c>
    </row>
    <row r="341" spans="1:4" x14ac:dyDescent="0.35">
      <c r="A341" s="16" t="s">
        <v>58</v>
      </c>
      <c r="B341" s="17" t="s">
        <v>59</v>
      </c>
      <c r="C341" s="17"/>
      <c r="D341" s="16" t="s">
        <v>60</v>
      </c>
    </row>
    <row r="342" spans="1:4" x14ac:dyDescent="0.35">
      <c r="A342" s="18" t="s">
        <v>61</v>
      </c>
      <c r="B342" s="22" t="s">
        <v>89</v>
      </c>
      <c r="C342" s="23"/>
      <c r="D342" s="20">
        <v>3000</v>
      </c>
    </row>
    <row r="343" spans="1:4" x14ac:dyDescent="0.35">
      <c r="A343" s="19" t="s">
        <v>88</v>
      </c>
      <c r="B343" s="24"/>
      <c r="C343" s="25"/>
      <c r="D343" s="21"/>
    </row>
    <row r="344" spans="1:4" x14ac:dyDescent="0.35">
      <c r="A344" s="18" t="s">
        <v>62</v>
      </c>
      <c r="B344" s="22" t="s">
        <v>31</v>
      </c>
      <c r="C344" s="23"/>
      <c r="D344" s="20">
        <v>3000</v>
      </c>
    </row>
    <row r="345" spans="1:4" x14ac:dyDescent="0.35">
      <c r="A345" s="19" t="s">
        <v>70</v>
      </c>
      <c r="B345" s="24"/>
      <c r="C345" s="25"/>
      <c r="D345" s="21"/>
    </row>
    <row r="347" spans="1:4" x14ac:dyDescent="0.35">
      <c r="A347" s="27" t="s">
        <v>90</v>
      </c>
    </row>
    <row r="348" spans="1:4" x14ac:dyDescent="0.35">
      <c r="A348" s="16" t="s">
        <v>58</v>
      </c>
      <c r="B348" s="17" t="s">
        <v>59</v>
      </c>
      <c r="C348" s="17"/>
      <c r="D348" s="16" t="s">
        <v>60</v>
      </c>
    </row>
    <row r="349" spans="1:4" x14ac:dyDescent="0.35">
      <c r="A349" s="18" t="s">
        <v>61</v>
      </c>
      <c r="B349" s="22" t="s">
        <v>23</v>
      </c>
      <c r="C349" s="23"/>
      <c r="D349" s="20">
        <f>5*40</f>
        <v>200</v>
      </c>
    </row>
    <row r="350" spans="1:4" x14ac:dyDescent="0.35">
      <c r="A350" s="19" t="s">
        <v>22</v>
      </c>
      <c r="B350" s="24"/>
      <c r="C350" s="25"/>
      <c r="D350" s="21"/>
    </row>
    <row r="351" spans="1:4" x14ac:dyDescent="0.35">
      <c r="A351" s="18" t="s">
        <v>62</v>
      </c>
      <c r="B351" s="22" t="s">
        <v>64</v>
      </c>
      <c r="C351" s="23"/>
      <c r="D351" s="20">
        <v>200</v>
      </c>
    </row>
    <row r="352" spans="1:4" x14ac:dyDescent="0.35">
      <c r="A352" s="19" t="s">
        <v>76</v>
      </c>
      <c r="B352" s="24"/>
      <c r="C352" s="25"/>
      <c r="D352" s="21"/>
    </row>
    <row r="354" spans="1:7" x14ac:dyDescent="0.35">
      <c r="A354" s="26" t="s">
        <v>91</v>
      </c>
    </row>
    <row r="355" spans="1:7" x14ac:dyDescent="0.35">
      <c r="A355" s="16" t="s">
        <v>58</v>
      </c>
      <c r="B355" s="17" t="s">
        <v>59</v>
      </c>
      <c r="C355" s="17"/>
      <c r="D355" s="16" t="s">
        <v>60</v>
      </c>
    </row>
    <row r="356" spans="1:7" x14ac:dyDescent="0.35">
      <c r="A356" s="18" t="s">
        <v>61</v>
      </c>
      <c r="B356" s="22" t="s">
        <v>3</v>
      </c>
      <c r="C356" s="23"/>
      <c r="D356" s="20">
        <v>2500</v>
      </c>
    </row>
    <row r="357" spans="1:7" x14ac:dyDescent="0.35">
      <c r="A357" s="19" t="s">
        <v>3</v>
      </c>
      <c r="B357" s="24"/>
      <c r="C357" s="25"/>
      <c r="D357" s="21"/>
    </row>
    <row r="358" spans="1:7" x14ac:dyDescent="0.35">
      <c r="A358" s="18" t="s">
        <v>62</v>
      </c>
      <c r="B358" s="22" t="s">
        <v>92</v>
      </c>
      <c r="C358" s="23"/>
      <c r="D358" s="20">
        <v>2500</v>
      </c>
    </row>
    <row r="359" spans="1:7" x14ac:dyDescent="0.35">
      <c r="A359" s="19" t="s">
        <v>92</v>
      </c>
      <c r="B359" s="24"/>
      <c r="C359" s="25"/>
      <c r="D359" s="21"/>
    </row>
    <row r="361" spans="1:7" x14ac:dyDescent="0.35">
      <c r="A361" s="27" t="s">
        <v>93</v>
      </c>
    </row>
    <row r="362" spans="1:7" x14ac:dyDescent="0.35">
      <c r="A362" s="16" t="s">
        <v>58</v>
      </c>
      <c r="B362" s="17" t="s">
        <v>59</v>
      </c>
      <c r="C362" s="17"/>
      <c r="D362" s="16" t="s">
        <v>60</v>
      </c>
    </row>
    <row r="363" spans="1:7" x14ac:dyDescent="0.35">
      <c r="A363" s="18" t="s">
        <v>61</v>
      </c>
      <c r="B363" s="22" t="s">
        <v>23</v>
      </c>
      <c r="C363" s="23"/>
      <c r="D363" s="20">
        <v>1500</v>
      </c>
    </row>
    <row r="364" spans="1:7" x14ac:dyDescent="0.35">
      <c r="A364" s="19" t="s">
        <v>22</v>
      </c>
      <c r="B364" s="24"/>
      <c r="C364" s="25"/>
      <c r="D364" s="21"/>
    </row>
    <row r="365" spans="1:7" x14ac:dyDescent="0.35">
      <c r="A365" s="18" t="s">
        <v>62</v>
      </c>
      <c r="B365" s="22" t="s">
        <v>31</v>
      </c>
      <c r="C365" s="23"/>
      <c r="D365" s="20">
        <v>1500</v>
      </c>
    </row>
    <row r="366" spans="1:7" x14ac:dyDescent="0.35">
      <c r="A366" s="19" t="s">
        <v>94</v>
      </c>
      <c r="B366" s="24"/>
      <c r="C366" s="25"/>
      <c r="D366" s="21"/>
    </row>
    <row r="368" spans="1:7" x14ac:dyDescent="0.35">
      <c r="A368" s="29" t="s">
        <v>95</v>
      </c>
      <c r="B368" s="29"/>
      <c r="C368" s="29"/>
      <c r="D368" s="29"/>
      <c r="E368" s="29"/>
      <c r="F368" s="29"/>
      <c r="G368" s="29"/>
    </row>
    <row r="369" spans="1:7" x14ac:dyDescent="0.35">
      <c r="A369" s="29" t="s">
        <v>96</v>
      </c>
      <c r="B369" s="29"/>
      <c r="C369" s="29"/>
      <c r="D369" s="29"/>
      <c r="E369" s="29"/>
      <c r="F369" s="29"/>
      <c r="G369" s="29"/>
    </row>
    <row r="370" spans="1:7" x14ac:dyDescent="0.35">
      <c r="A370" s="28" t="s">
        <v>97</v>
      </c>
      <c r="B370" s="28"/>
      <c r="C370" s="28"/>
      <c r="D370" s="28"/>
      <c r="E370" s="28"/>
      <c r="F370" s="28"/>
      <c r="G370" s="28"/>
    </row>
    <row r="371" spans="1:7" x14ac:dyDescent="0.35">
      <c r="A371" s="2" t="s">
        <v>0</v>
      </c>
      <c r="B371" s="3"/>
      <c r="C371" s="2"/>
      <c r="D371" s="2" t="s">
        <v>1</v>
      </c>
      <c r="E371" s="3"/>
      <c r="F371" s="3"/>
    </row>
    <row r="372" spans="1:7" x14ac:dyDescent="0.35">
      <c r="A372" t="s">
        <v>3</v>
      </c>
      <c r="B372" s="1">
        <v>12850</v>
      </c>
      <c r="D372" t="s">
        <v>23</v>
      </c>
      <c r="E372" s="1">
        <v>4350</v>
      </c>
    </row>
    <row r="373" spans="1:7" x14ac:dyDescent="0.35">
      <c r="A373" t="s">
        <v>31</v>
      </c>
      <c r="B373" s="1">
        <v>10000</v>
      </c>
    </row>
    <row r="374" spans="1:7" x14ac:dyDescent="0.35">
      <c r="A374" t="s">
        <v>16</v>
      </c>
      <c r="B374" s="1">
        <v>10000</v>
      </c>
    </row>
    <row r="375" spans="1:7" ht="15" thickBot="1" x14ac:dyDescent="0.4">
      <c r="A375" t="s">
        <v>98</v>
      </c>
      <c r="B375" s="1">
        <v>13000</v>
      </c>
      <c r="D375" s="2" t="s">
        <v>8</v>
      </c>
      <c r="E375" s="3"/>
      <c r="F375" s="9">
        <f>+E372+E373</f>
        <v>4350</v>
      </c>
    </row>
    <row r="376" spans="1:7" x14ac:dyDescent="0.35">
      <c r="D376" s="2"/>
      <c r="E376" s="3"/>
      <c r="F376" s="3"/>
    </row>
    <row r="377" spans="1:7" x14ac:dyDescent="0.35">
      <c r="D377" s="2" t="s">
        <v>2</v>
      </c>
      <c r="E377" s="1">
        <f>+B380-F375</f>
        <v>41500</v>
      </c>
    </row>
    <row r="378" spans="1:7" x14ac:dyDescent="0.35">
      <c r="E378" s="10"/>
    </row>
    <row r="379" spans="1:7" x14ac:dyDescent="0.35">
      <c r="D379" s="2" t="s">
        <v>35</v>
      </c>
      <c r="F379" s="3">
        <f>+E377</f>
        <v>41500</v>
      </c>
    </row>
    <row r="380" spans="1:7" ht="15" thickBot="1" x14ac:dyDescent="0.4">
      <c r="A380" s="2" t="s">
        <v>6</v>
      </c>
      <c r="B380" s="4">
        <f>SUM(B372:B378)</f>
        <v>45850</v>
      </c>
      <c r="D380" s="2" t="s">
        <v>12</v>
      </c>
      <c r="F380" s="4">
        <f>+F375+F379</f>
        <v>45850</v>
      </c>
    </row>
    <row r="381" spans="1:7" ht="15" thickTop="1" x14ac:dyDescent="0.35"/>
    <row r="383" spans="1:7" x14ac:dyDescent="0.35">
      <c r="A383" s="29" t="s">
        <v>99</v>
      </c>
      <c r="B383" s="29"/>
      <c r="C383" s="29"/>
      <c r="D383" s="29"/>
      <c r="E383" s="29"/>
      <c r="F383" s="29"/>
      <c r="G383" s="29"/>
    </row>
    <row r="384" spans="1:7" x14ac:dyDescent="0.35">
      <c r="A384" s="29" t="s">
        <v>96</v>
      </c>
      <c r="B384" s="29"/>
      <c r="C384" s="29"/>
      <c r="D384" s="29"/>
      <c r="E384" s="29"/>
      <c r="F384" s="29"/>
      <c r="G384" s="29"/>
    </row>
    <row r="385" spans="1:7" x14ac:dyDescent="0.35">
      <c r="A385" s="28" t="s">
        <v>100</v>
      </c>
      <c r="B385" s="28"/>
      <c r="C385" s="28"/>
      <c r="D385" s="28"/>
      <c r="E385" s="28"/>
      <c r="F385" s="28"/>
      <c r="G385" s="28"/>
    </row>
    <row r="386" spans="1:7" x14ac:dyDescent="0.35">
      <c r="A386" s="2" t="s">
        <v>0</v>
      </c>
      <c r="B386" s="3"/>
      <c r="C386" s="2"/>
      <c r="D386" s="2" t="s">
        <v>1</v>
      </c>
      <c r="E386" s="3"/>
      <c r="F386" s="3"/>
    </row>
    <row r="387" spans="1:7" x14ac:dyDescent="0.35">
      <c r="A387" t="s">
        <v>3</v>
      </c>
      <c r="B387" s="1">
        <v>3000</v>
      </c>
      <c r="D387" t="s">
        <v>102</v>
      </c>
      <c r="E387" s="1">
        <v>2000</v>
      </c>
    </row>
    <row r="388" spans="1:7" x14ac:dyDescent="0.35">
      <c r="A388" t="s">
        <v>101</v>
      </c>
      <c r="B388" s="1">
        <v>5000</v>
      </c>
      <c r="C388" s="1"/>
      <c r="D388" t="s">
        <v>103</v>
      </c>
      <c r="E388" s="1">
        <v>1000</v>
      </c>
    </row>
    <row r="389" spans="1:7" x14ac:dyDescent="0.35">
      <c r="A389" t="s">
        <v>98</v>
      </c>
      <c r="B389" s="1">
        <v>1500</v>
      </c>
      <c r="C389" s="1"/>
    </row>
    <row r="390" spans="1:7" ht="15" thickBot="1" x14ac:dyDescent="0.4">
      <c r="C390" s="1"/>
      <c r="D390" s="2" t="s">
        <v>8</v>
      </c>
      <c r="E390" s="3"/>
      <c r="F390" s="9">
        <f>+E387+E388</f>
        <v>3000</v>
      </c>
    </row>
    <row r="391" spans="1:7" x14ac:dyDescent="0.35">
      <c r="D391" s="2"/>
      <c r="E391" s="3"/>
      <c r="F391" s="3"/>
    </row>
    <row r="392" spans="1:7" x14ac:dyDescent="0.35">
      <c r="D392" s="2" t="s">
        <v>2</v>
      </c>
      <c r="E392" s="1">
        <f>+B395-F390</f>
        <v>6500</v>
      </c>
    </row>
    <row r="393" spans="1:7" x14ac:dyDescent="0.35">
      <c r="E393" s="10"/>
    </row>
    <row r="394" spans="1:7" x14ac:dyDescent="0.35">
      <c r="D394" s="2" t="s">
        <v>35</v>
      </c>
      <c r="F394" s="3">
        <f>+E392</f>
        <v>6500</v>
      </c>
    </row>
    <row r="395" spans="1:7" ht="15" thickBot="1" x14ac:dyDescent="0.4">
      <c r="A395" s="2" t="s">
        <v>6</v>
      </c>
      <c r="B395" s="4">
        <f>SUM(B387:B393)</f>
        <v>9500</v>
      </c>
      <c r="D395" s="2" t="s">
        <v>12</v>
      </c>
      <c r="F395" s="4">
        <f>+F390+F394</f>
        <v>9500</v>
      </c>
    </row>
    <row r="396" spans="1:7" ht="15" thickTop="1" x14ac:dyDescent="0.35"/>
    <row r="397" spans="1:7" x14ac:dyDescent="0.35">
      <c r="A397" s="29" t="s">
        <v>104</v>
      </c>
      <c r="B397" s="29"/>
      <c r="C397" s="29"/>
      <c r="D397" s="29"/>
      <c r="E397" s="29"/>
      <c r="F397" s="29"/>
      <c r="G397" s="29"/>
    </row>
    <row r="398" spans="1:7" x14ac:dyDescent="0.35">
      <c r="A398" s="29" t="s">
        <v>96</v>
      </c>
      <c r="B398" s="29"/>
      <c r="C398" s="29"/>
      <c r="D398" s="29"/>
      <c r="E398" s="29"/>
      <c r="F398" s="29"/>
      <c r="G398" s="29"/>
    </row>
    <row r="399" spans="1:7" x14ac:dyDescent="0.35">
      <c r="A399" s="28" t="s">
        <v>100</v>
      </c>
      <c r="B399" s="28"/>
      <c r="C399" s="28"/>
      <c r="D399" s="28"/>
      <c r="E399" s="28"/>
      <c r="F399" s="28"/>
      <c r="G399" s="28"/>
    </row>
    <row r="400" spans="1:7" x14ac:dyDescent="0.35">
      <c r="A400" s="2" t="s">
        <v>0</v>
      </c>
      <c r="B400" s="3"/>
      <c r="C400" s="2"/>
      <c r="D400" s="2" t="s">
        <v>1</v>
      </c>
      <c r="E400" s="3"/>
      <c r="F400" s="3"/>
    </row>
    <row r="401" spans="1:7" x14ac:dyDescent="0.35">
      <c r="A401" t="s">
        <v>31</v>
      </c>
      <c r="B401" s="1">
        <v>4500</v>
      </c>
      <c r="D401" t="s">
        <v>23</v>
      </c>
      <c r="E401" s="1">
        <v>1200</v>
      </c>
    </row>
    <row r="402" spans="1:7" x14ac:dyDescent="0.35">
      <c r="A402" t="s">
        <v>105</v>
      </c>
      <c r="B402" s="1">
        <v>2200</v>
      </c>
      <c r="C402" s="1"/>
    </row>
    <row r="403" spans="1:7" x14ac:dyDescent="0.35">
      <c r="A403" t="s">
        <v>47</v>
      </c>
      <c r="B403" s="1">
        <v>3000</v>
      </c>
      <c r="C403" s="1"/>
    </row>
    <row r="404" spans="1:7" ht="15" thickBot="1" x14ac:dyDescent="0.4">
      <c r="C404" s="1"/>
      <c r="D404" s="2" t="s">
        <v>8</v>
      </c>
      <c r="E404" s="3"/>
      <c r="F404" s="9">
        <f>+E401+E402</f>
        <v>1200</v>
      </c>
    </row>
    <row r="405" spans="1:7" x14ac:dyDescent="0.35">
      <c r="D405" s="2"/>
      <c r="E405" s="3"/>
      <c r="F405" s="3"/>
    </row>
    <row r="406" spans="1:7" x14ac:dyDescent="0.35">
      <c r="D406" s="2" t="s">
        <v>2</v>
      </c>
      <c r="E406" s="1">
        <f>+B409-F404</f>
        <v>8500</v>
      </c>
    </row>
    <row r="407" spans="1:7" x14ac:dyDescent="0.35">
      <c r="E407" s="10"/>
    </row>
    <row r="408" spans="1:7" x14ac:dyDescent="0.35">
      <c r="D408" s="2" t="s">
        <v>35</v>
      </c>
      <c r="F408" s="3">
        <f>+E406</f>
        <v>8500</v>
      </c>
    </row>
    <row r="409" spans="1:7" ht="15" thickBot="1" x14ac:dyDescent="0.4">
      <c r="A409" s="2" t="s">
        <v>6</v>
      </c>
      <c r="B409" s="4">
        <f>SUM(B401:B407)</f>
        <v>9700</v>
      </c>
      <c r="D409" s="2" t="s">
        <v>12</v>
      </c>
      <c r="F409" s="4">
        <f>+F404+F408</f>
        <v>9700</v>
      </c>
    </row>
    <row r="410" spans="1:7" ht="15" thickTop="1" x14ac:dyDescent="0.35"/>
    <row r="411" spans="1:7" x14ac:dyDescent="0.35">
      <c r="A411" s="29" t="s">
        <v>106</v>
      </c>
      <c r="B411" s="29"/>
      <c r="C411" s="29"/>
      <c r="D411" s="29"/>
      <c r="E411" s="29"/>
      <c r="F411" s="29"/>
      <c r="G411" s="29"/>
    </row>
    <row r="412" spans="1:7" x14ac:dyDescent="0.35">
      <c r="A412" s="29" t="s">
        <v>96</v>
      </c>
      <c r="B412" s="29"/>
      <c r="C412" s="29"/>
      <c r="D412" s="29"/>
      <c r="E412" s="29"/>
      <c r="F412" s="29"/>
      <c r="G412" s="29"/>
    </row>
    <row r="413" spans="1:7" x14ac:dyDescent="0.35">
      <c r="A413" s="28" t="s">
        <v>100</v>
      </c>
      <c r="B413" s="28"/>
      <c r="C413" s="28"/>
      <c r="D413" s="28"/>
      <c r="E413" s="28"/>
      <c r="F413" s="28"/>
      <c r="G413" s="28"/>
    </row>
    <row r="414" spans="1:7" x14ac:dyDescent="0.35">
      <c r="A414" s="2" t="s">
        <v>0</v>
      </c>
      <c r="B414" s="3"/>
      <c r="C414" s="2"/>
      <c r="D414" s="2" t="s">
        <v>1</v>
      </c>
      <c r="E414" s="3"/>
      <c r="F414" s="3"/>
    </row>
    <row r="415" spans="1:7" x14ac:dyDescent="0.35">
      <c r="A415" t="s">
        <v>3</v>
      </c>
      <c r="B415" s="1">
        <v>1000</v>
      </c>
      <c r="D415" t="s">
        <v>109</v>
      </c>
      <c r="E415" s="1">
        <v>900</v>
      </c>
    </row>
    <row r="416" spans="1:7" x14ac:dyDescent="0.35">
      <c r="A416" t="s">
        <v>107</v>
      </c>
      <c r="B416" s="1">
        <v>2500</v>
      </c>
      <c r="C416" s="1"/>
      <c r="D416" t="s">
        <v>102</v>
      </c>
      <c r="E416" s="1">
        <v>1100</v>
      </c>
    </row>
    <row r="417" spans="1:7" x14ac:dyDescent="0.35">
      <c r="A417" t="s">
        <v>108</v>
      </c>
      <c r="B417" s="1">
        <v>800</v>
      </c>
      <c r="C417" s="1"/>
    </row>
    <row r="418" spans="1:7" ht="15" thickBot="1" x14ac:dyDescent="0.4">
      <c r="C418" s="1"/>
      <c r="D418" s="2" t="s">
        <v>8</v>
      </c>
      <c r="E418" s="3"/>
      <c r="F418" s="9">
        <f>+E415+E416</f>
        <v>2000</v>
      </c>
    </row>
    <row r="419" spans="1:7" x14ac:dyDescent="0.35">
      <c r="D419" s="2"/>
      <c r="E419" s="3"/>
      <c r="F419" s="3"/>
    </row>
    <row r="420" spans="1:7" x14ac:dyDescent="0.35">
      <c r="D420" s="2" t="s">
        <v>2</v>
      </c>
      <c r="E420" s="1">
        <f>+B423-F418</f>
        <v>2300</v>
      </c>
    </row>
    <row r="421" spans="1:7" x14ac:dyDescent="0.35">
      <c r="E421" s="10"/>
    </row>
    <row r="422" spans="1:7" x14ac:dyDescent="0.35">
      <c r="D422" s="2" t="s">
        <v>35</v>
      </c>
      <c r="F422" s="3">
        <f>+E420</f>
        <v>2300</v>
      </c>
    </row>
    <row r="423" spans="1:7" ht="15" thickBot="1" x14ac:dyDescent="0.4">
      <c r="A423" s="2" t="s">
        <v>6</v>
      </c>
      <c r="B423" s="4">
        <f>SUM(B415:B421)</f>
        <v>4300</v>
      </c>
      <c r="D423" s="2" t="s">
        <v>12</v>
      </c>
      <c r="F423" s="4">
        <f>+F418+F422</f>
        <v>4300</v>
      </c>
    </row>
    <row r="424" spans="1:7" ht="15" thickTop="1" x14ac:dyDescent="0.35"/>
    <row r="425" spans="1:7" x14ac:dyDescent="0.35">
      <c r="A425" s="29" t="s">
        <v>110</v>
      </c>
      <c r="B425" s="29"/>
      <c r="C425" s="29"/>
      <c r="D425" s="29"/>
      <c r="E425" s="29"/>
      <c r="F425" s="29"/>
      <c r="G425" s="29"/>
    </row>
    <row r="426" spans="1:7" x14ac:dyDescent="0.35">
      <c r="A426" s="29" t="s">
        <v>96</v>
      </c>
      <c r="B426" s="29"/>
      <c r="C426" s="29"/>
      <c r="D426" s="29"/>
      <c r="E426" s="29"/>
      <c r="F426" s="29"/>
      <c r="G426" s="29"/>
    </row>
    <row r="427" spans="1:7" x14ac:dyDescent="0.35">
      <c r="A427" s="28" t="s">
        <v>100</v>
      </c>
      <c r="B427" s="28"/>
      <c r="C427" s="28"/>
      <c r="D427" s="28"/>
      <c r="E427" s="28"/>
      <c r="F427" s="28"/>
      <c r="G427" s="28"/>
    </row>
    <row r="428" spans="1:7" x14ac:dyDescent="0.35">
      <c r="A428" s="2" t="s">
        <v>0</v>
      </c>
      <c r="B428" s="3"/>
      <c r="C428" s="2"/>
      <c r="D428" s="2" t="s">
        <v>1</v>
      </c>
      <c r="E428" s="3"/>
      <c r="F428" s="3"/>
    </row>
    <row r="429" spans="1:7" x14ac:dyDescent="0.35">
      <c r="A429" t="s">
        <v>101</v>
      </c>
      <c r="B429" s="1">
        <v>6000</v>
      </c>
      <c r="D429" t="s">
        <v>22</v>
      </c>
      <c r="E429" s="1">
        <v>3000</v>
      </c>
    </row>
    <row r="430" spans="1:7" x14ac:dyDescent="0.35">
      <c r="A430" t="s">
        <v>105</v>
      </c>
      <c r="B430" s="1">
        <v>2000</v>
      </c>
      <c r="C430" s="1"/>
      <c r="D430" t="s">
        <v>112</v>
      </c>
      <c r="E430" s="1">
        <v>1500</v>
      </c>
    </row>
    <row r="431" spans="1:7" x14ac:dyDescent="0.35">
      <c r="A431" t="s">
        <v>111</v>
      </c>
      <c r="B431" s="1">
        <v>10000</v>
      </c>
      <c r="C431" s="1"/>
    </row>
    <row r="432" spans="1:7" ht="15" thickBot="1" x14ac:dyDescent="0.4">
      <c r="C432" s="1"/>
      <c r="D432" s="2" t="s">
        <v>8</v>
      </c>
      <c r="E432" s="3"/>
      <c r="F432" s="9">
        <f>+E429+E430</f>
        <v>4500</v>
      </c>
    </row>
    <row r="433" spans="1:7" x14ac:dyDescent="0.35">
      <c r="D433" s="2"/>
      <c r="E433" s="3"/>
      <c r="F433" s="3"/>
    </row>
    <row r="434" spans="1:7" x14ac:dyDescent="0.35">
      <c r="D434" s="2" t="s">
        <v>2</v>
      </c>
      <c r="E434" s="1">
        <f>+B437-F432</f>
        <v>13500</v>
      </c>
    </row>
    <row r="435" spans="1:7" x14ac:dyDescent="0.35">
      <c r="E435" s="10"/>
    </row>
    <row r="436" spans="1:7" x14ac:dyDescent="0.35">
      <c r="D436" s="2" t="s">
        <v>35</v>
      </c>
      <c r="F436" s="3">
        <f>+E434</f>
        <v>13500</v>
      </c>
    </row>
    <row r="437" spans="1:7" ht="15" thickBot="1" x14ac:dyDescent="0.4">
      <c r="A437" s="2" t="s">
        <v>6</v>
      </c>
      <c r="B437" s="4">
        <f>SUM(B429:B435)</f>
        <v>18000</v>
      </c>
      <c r="D437" s="2" t="s">
        <v>12</v>
      </c>
      <c r="F437" s="4">
        <f>+F432+F436</f>
        <v>18000</v>
      </c>
    </row>
    <row r="438" spans="1:7" ht="15" thickTop="1" x14ac:dyDescent="0.35"/>
    <row r="440" spans="1:7" x14ac:dyDescent="0.35">
      <c r="A440" s="29" t="s">
        <v>95</v>
      </c>
      <c r="B440" s="29"/>
      <c r="C440" s="29"/>
      <c r="D440" s="29"/>
      <c r="E440" s="29"/>
      <c r="F440" s="29"/>
      <c r="G440" s="29"/>
    </row>
    <row r="441" spans="1:7" x14ac:dyDescent="0.35">
      <c r="A441" s="29" t="s">
        <v>113</v>
      </c>
      <c r="B441" s="29"/>
      <c r="C441" s="29"/>
      <c r="D441" s="29"/>
      <c r="E441" s="29"/>
      <c r="F441" s="29"/>
      <c r="G441" s="29"/>
    </row>
    <row r="442" spans="1:7" x14ac:dyDescent="0.35">
      <c r="A442" s="28" t="s">
        <v>97</v>
      </c>
      <c r="B442" s="28"/>
      <c r="C442" s="28"/>
      <c r="D442" s="28"/>
      <c r="E442" s="28"/>
      <c r="F442" s="28"/>
      <c r="G442" s="28"/>
    </row>
  </sheetData>
  <mergeCells count="93">
    <mergeCell ref="A441:G441"/>
    <mergeCell ref="A442:G442"/>
    <mergeCell ref="A412:G412"/>
    <mergeCell ref="A413:G413"/>
    <mergeCell ref="A425:G425"/>
    <mergeCell ref="A426:G426"/>
    <mergeCell ref="A427:G427"/>
    <mergeCell ref="A440:G440"/>
    <mergeCell ref="A384:G384"/>
    <mergeCell ref="A385:G385"/>
    <mergeCell ref="A397:G397"/>
    <mergeCell ref="A398:G398"/>
    <mergeCell ref="A399:G399"/>
    <mergeCell ref="A411:G411"/>
    <mergeCell ref="B365:C366"/>
    <mergeCell ref="D365:D366"/>
    <mergeCell ref="A368:G368"/>
    <mergeCell ref="A369:G369"/>
    <mergeCell ref="A370:G370"/>
    <mergeCell ref="A383:G383"/>
    <mergeCell ref="B356:C357"/>
    <mergeCell ref="D356:D357"/>
    <mergeCell ref="B358:C359"/>
    <mergeCell ref="D358:D359"/>
    <mergeCell ref="B362:C362"/>
    <mergeCell ref="B363:C364"/>
    <mergeCell ref="D363:D364"/>
    <mergeCell ref="B348:C348"/>
    <mergeCell ref="B349:C350"/>
    <mergeCell ref="D349:D350"/>
    <mergeCell ref="B351:C352"/>
    <mergeCell ref="D351:D352"/>
    <mergeCell ref="B355:C355"/>
    <mergeCell ref="B337:C338"/>
    <mergeCell ref="D337:D338"/>
    <mergeCell ref="B341:C341"/>
    <mergeCell ref="B342:C343"/>
    <mergeCell ref="D342:D343"/>
    <mergeCell ref="B344:C345"/>
    <mergeCell ref="D344:D345"/>
    <mergeCell ref="B328:C329"/>
    <mergeCell ref="D328:D329"/>
    <mergeCell ref="B330:C331"/>
    <mergeCell ref="D330:D331"/>
    <mergeCell ref="B334:C334"/>
    <mergeCell ref="B335:C336"/>
    <mergeCell ref="D335:D336"/>
    <mergeCell ref="B320:C320"/>
    <mergeCell ref="B321:C322"/>
    <mergeCell ref="D321:D322"/>
    <mergeCell ref="B323:C324"/>
    <mergeCell ref="D323:D324"/>
    <mergeCell ref="B327:C327"/>
    <mergeCell ref="B309:C310"/>
    <mergeCell ref="D309:D310"/>
    <mergeCell ref="B313:C313"/>
    <mergeCell ref="B314:C315"/>
    <mergeCell ref="D314:D315"/>
    <mergeCell ref="B316:C317"/>
    <mergeCell ref="D316:D317"/>
    <mergeCell ref="B300:C301"/>
    <mergeCell ref="D300:D301"/>
    <mergeCell ref="B302:C303"/>
    <mergeCell ref="D302:D303"/>
    <mergeCell ref="B306:C306"/>
    <mergeCell ref="B307:C308"/>
    <mergeCell ref="D307:D308"/>
    <mergeCell ref="B292:C292"/>
    <mergeCell ref="B293:C294"/>
    <mergeCell ref="D293:D294"/>
    <mergeCell ref="B295:C296"/>
    <mergeCell ref="D295:D296"/>
    <mergeCell ref="B299:C299"/>
    <mergeCell ref="B281:C282"/>
    <mergeCell ref="D281:D282"/>
    <mergeCell ref="B285:C285"/>
    <mergeCell ref="B286:C287"/>
    <mergeCell ref="D286:D287"/>
    <mergeCell ref="B288:C289"/>
    <mergeCell ref="D288:D289"/>
    <mergeCell ref="B271:C272"/>
    <mergeCell ref="D271:D272"/>
    <mergeCell ref="B273:C274"/>
    <mergeCell ref="D273:D274"/>
    <mergeCell ref="B278:C278"/>
    <mergeCell ref="B279:C280"/>
    <mergeCell ref="D279:D280"/>
    <mergeCell ref="B262:C262"/>
    <mergeCell ref="B263:C264"/>
    <mergeCell ref="D263:D264"/>
    <mergeCell ref="B265:C266"/>
    <mergeCell ref="D265:D266"/>
    <mergeCell ref="B270:C2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08FC-9EC4-47EA-8EFF-3DF53AED6721}">
  <dimension ref="A1:H219"/>
  <sheetViews>
    <sheetView topLeftCell="A15" workbookViewId="0">
      <selection activeCell="H29" sqref="H29"/>
    </sheetView>
  </sheetViews>
  <sheetFormatPr baseColWidth="10" defaultRowHeight="14.5" x14ac:dyDescent="0.35"/>
  <cols>
    <col min="3" max="3" width="53.36328125" customWidth="1"/>
  </cols>
  <sheetData>
    <row r="1" spans="1:8" x14ac:dyDescent="0.35">
      <c r="A1" s="29" t="s">
        <v>95</v>
      </c>
      <c r="B1" s="29"/>
      <c r="C1" s="29"/>
      <c r="D1" s="29"/>
      <c r="E1" s="29"/>
      <c r="F1" s="29"/>
      <c r="G1" s="29"/>
      <c r="H1" s="29"/>
    </row>
    <row r="2" spans="1:8" x14ac:dyDescent="0.35">
      <c r="A2" s="29" t="s">
        <v>96</v>
      </c>
      <c r="B2" s="29"/>
      <c r="C2" s="29"/>
      <c r="D2" s="29"/>
      <c r="E2" s="29"/>
      <c r="F2" s="29"/>
      <c r="G2" s="29"/>
      <c r="H2" s="29"/>
    </row>
    <row r="3" spans="1:8" x14ac:dyDescent="0.35">
      <c r="A3" s="28" t="s">
        <v>97</v>
      </c>
      <c r="B3" s="28"/>
      <c r="C3" s="28"/>
      <c r="D3" s="28"/>
      <c r="E3" s="28"/>
      <c r="F3" s="28"/>
      <c r="G3" s="28"/>
      <c r="H3" s="28"/>
    </row>
    <row r="4" spans="1:8" x14ac:dyDescent="0.35">
      <c r="A4" s="2" t="s">
        <v>0</v>
      </c>
      <c r="B4" s="2"/>
      <c r="C4" s="3"/>
      <c r="D4" s="2"/>
      <c r="E4" s="2" t="s">
        <v>1</v>
      </c>
      <c r="F4" s="3"/>
      <c r="G4" s="3"/>
    </row>
    <row r="5" spans="1:8" x14ac:dyDescent="0.35">
      <c r="A5" t="s">
        <v>3</v>
      </c>
      <c r="C5" s="1">
        <v>12850</v>
      </c>
      <c r="E5" t="s">
        <v>23</v>
      </c>
      <c r="F5" s="1">
        <v>4350</v>
      </c>
      <c r="G5" s="1"/>
    </row>
    <row r="6" spans="1:8" x14ac:dyDescent="0.35">
      <c r="A6" t="s">
        <v>31</v>
      </c>
      <c r="C6" s="1">
        <v>10000</v>
      </c>
      <c r="F6" s="1"/>
      <c r="G6" s="1"/>
    </row>
    <row r="7" spans="1:8" x14ac:dyDescent="0.35">
      <c r="A7" t="s">
        <v>16</v>
      </c>
      <c r="C7" s="1">
        <v>10000</v>
      </c>
      <c r="F7" s="1"/>
      <c r="G7" s="1"/>
    </row>
    <row r="8" spans="1:8" ht="15" thickBot="1" x14ac:dyDescent="0.4">
      <c r="A8" t="s">
        <v>98</v>
      </c>
      <c r="C8" s="1">
        <v>13000</v>
      </c>
      <c r="E8" s="2" t="s">
        <v>8</v>
      </c>
      <c r="F8" s="3"/>
      <c r="G8" s="9">
        <f>+F5+F6</f>
        <v>4350</v>
      </c>
    </row>
    <row r="9" spans="1:8" x14ac:dyDescent="0.35">
      <c r="C9" s="1"/>
      <c r="E9" s="2"/>
      <c r="F9" s="3"/>
      <c r="G9" s="3"/>
    </row>
    <row r="10" spans="1:8" x14ac:dyDescent="0.35">
      <c r="C10" s="1"/>
      <c r="E10" s="2" t="s">
        <v>2</v>
      </c>
      <c r="F10" s="1">
        <f>+C13-G8</f>
        <v>41500</v>
      </c>
      <c r="G10" s="1"/>
    </row>
    <row r="11" spans="1:8" x14ac:dyDescent="0.35">
      <c r="C11" s="1"/>
      <c r="F11" s="10"/>
      <c r="G11" s="1"/>
    </row>
    <row r="12" spans="1:8" x14ac:dyDescent="0.35">
      <c r="C12" s="1"/>
      <c r="E12" s="2" t="s">
        <v>35</v>
      </c>
      <c r="F12" s="1"/>
      <c r="G12" s="3">
        <f>+F10</f>
        <v>41500</v>
      </c>
    </row>
    <row r="13" spans="1:8" ht="15" thickBot="1" x14ac:dyDescent="0.4">
      <c r="A13" s="2" t="s">
        <v>6</v>
      </c>
      <c r="B13" s="2"/>
      <c r="C13" s="4">
        <f>SUM(C5:C11)</f>
        <v>45850</v>
      </c>
      <c r="E13" s="2" t="s">
        <v>12</v>
      </c>
      <c r="F13" s="1"/>
      <c r="G13" s="4">
        <f>+G8+G12</f>
        <v>45850</v>
      </c>
    </row>
    <row r="14" spans="1:8" ht="15" thickTop="1" x14ac:dyDescent="0.35"/>
    <row r="20" spans="1:8" x14ac:dyDescent="0.35">
      <c r="A20" s="29" t="s">
        <v>95</v>
      </c>
      <c r="B20" s="29"/>
      <c r="C20" s="29"/>
      <c r="D20" s="29"/>
      <c r="E20" s="29"/>
      <c r="F20" s="29"/>
      <c r="G20" s="29"/>
      <c r="H20" s="29"/>
    </row>
    <row r="21" spans="1:8" x14ac:dyDescent="0.35">
      <c r="A21" s="29" t="s">
        <v>113</v>
      </c>
      <c r="B21" s="29"/>
      <c r="C21" s="29"/>
      <c r="D21" s="29"/>
      <c r="E21" s="29"/>
      <c r="F21" s="29"/>
      <c r="G21" s="29"/>
      <c r="H21" s="29"/>
    </row>
    <row r="23" spans="1:8" s="2" customFormat="1" x14ac:dyDescent="0.35">
      <c r="A23" s="30" t="s">
        <v>114</v>
      </c>
      <c r="B23" s="30" t="s">
        <v>135</v>
      </c>
      <c r="C23" s="30" t="s">
        <v>115</v>
      </c>
      <c r="D23" s="30" t="s">
        <v>116</v>
      </c>
      <c r="E23" s="30" t="s">
        <v>117</v>
      </c>
    </row>
    <row r="24" spans="1:8" x14ac:dyDescent="0.35">
      <c r="A24" s="32"/>
      <c r="B24" s="36"/>
      <c r="C24" s="33">
        <v>1</v>
      </c>
      <c r="D24" s="31"/>
      <c r="E24" s="31"/>
    </row>
    <row r="25" spans="1:8" x14ac:dyDescent="0.35">
      <c r="A25" s="34">
        <v>45807</v>
      </c>
      <c r="B25" s="36">
        <v>1</v>
      </c>
      <c r="C25" s="32" t="s">
        <v>23</v>
      </c>
      <c r="D25" s="31">
        <f>4350*0.2</f>
        <v>870</v>
      </c>
      <c r="E25" s="31"/>
    </row>
    <row r="26" spans="1:8" x14ac:dyDescent="0.35">
      <c r="A26" s="32"/>
      <c r="B26" s="36"/>
      <c r="C26" s="32" t="s">
        <v>118</v>
      </c>
      <c r="D26" s="31"/>
      <c r="E26" s="31">
        <v>870</v>
      </c>
    </row>
    <row r="27" spans="1:8" x14ac:dyDescent="0.35">
      <c r="A27" s="32"/>
      <c r="B27" s="36"/>
      <c r="C27" s="32" t="s">
        <v>119</v>
      </c>
      <c r="D27" s="31"/>
      <c r="E27" s="31"/>
    </row>
    <row r="28" spans="1:8" x14ac:dyDescent="0.35">
      <c r="A28" s="34">
        <v>45807</v>
      </c>
      <c r="B28" s="36">
        <v>2</v>
      </c>
      <c r="C28" s="33">
        <v>2</v>
      </c>
      <c r="D28" s="31"/>
      <c r="E28" s="31"/>
    </row>
    <row r="29" spans="1:8" x14ac:dyDescent="0.35">
      <c r="A29" s="32"/>
      <c r="B29" s="36"/>
      <c r="C29" s="32" t="s">
        <v>31</v>
      </c>
      <c r="D29" s="31">
        <v>13000</v>
      </c>
      <c r="E29" s="31"/>
    </row>
    <row r="30" spans="1:8" x14ac:dyDescent="0.35">
      <c r="A30" s="32"/>
      <c r="B30" s="36"/>
      <c r="C30" s="32" t="s">
        <v>120</v>
      </c>
      <c r="D30" s="31"/>
      <c r="E30" s="31">
        <v>13000</v>
      </c>
    </row>
    <row r="31" spans="1:8" x14ac:dyDescent="0.35">
      <c r="A31" s="32"/>
      <c r="B31" s="36"/>
      <c r="C31" s="32" t="s">
        <v>121</v>
      </c>
      <c r="D31" s="31"/>
      <c r="E31" s="31"/>
    </row>
    <row r="32" spans="1:8" x14ac:dyDescent="0.35">
      <c r="A32" s="34">
        <v>45807</v>
      </c>
      <c r="B32" s="36">
        <v>3</v>
      </c>
      <c r="C32" s="33">
        <v>3</v>
      </c>
      <c r="D32" s="31"/>
      <c r="E32" s="31"/>
    </row>
    <row r="33" spans="1:5" x14ac:dyDescent="0.35">
      <c r="A33" s="32"/>
      <c r="B33" s="35"/>
      <c r="C33" s="32" t="s">
        <v>122</v>
      </c>
      <c r="D33" s="31">
        <v>3600</v>
      </c>
      <c r="E33" s="31"/>
    </row>
    <row r="34" spans="1:5" x14ac:dyDescent="0.35">
      <c r="A34" s="32"/>
      <c r="B34" s="35"/>
      <c r="C34" s="32" t="s">
        <v>123</v>
      </c>
      <c r="D34" s="31"/>
      <c r="E34" s="31">
        <f>+D33*0.3</f>
        <v>1080</v>
      </c>
    </row>
    <row r="35" spans="1:5" x14ac:dyDescent="0.35">
      <c r="A35" s="32"/>
      <c r="B35" s="35"/>
      <c r="C35" s="32" t="s">
        <v>124</v>
      </c>
      <c r="D35" s="31"/>
      <c r="E35" s="31">
        <f>+D33-E34</f>
        <v>2520</v>
      </c>
    </row>
    <row r="36" spans="1:5" x14ac:dyDescent="0.35">
      <c r="A36" s="32"/>
      <c r="B36" s="35"/>
      <c r="C36" s="32" t="s">
        <v>125</v>
      </c>
      <c r="D36" s="31"/>
      <c r="E36" s="31"/>
    </row>
    <row r="37" spans="1:5" x14ac:dyDescent="0.35">
      <c r="A37" s="32"/>
      <c r="B37" s="36"/>
      <c r="C37" s="32" t="s">
        <v>126</v>
      </c>
      <c r="D37" s="31"/>
      <c r="E37" s="31"/>
    </row>
    <row r="38" spans="1:5" x14ac:dyDescent="0.35">
      <c r="A38" s="34">
        <v>45807</v>
      </c>
      <c r="B38" s="37">
        <v>4</v>
      </c>
      <c r="C38" s="33">
        <v>4</v>
      </c>
      <c r="D38" s="31"/>
      <c r="E38" s="31"/>
    </row>
    <row r="39" spans="1:5" x14ac:dyDescent="0.35">
      <c r="A39" s="32"/>
      <c r="B39" s="36"/>
      <c r="C39" s="32" t="s">
        <v>3</v>
      </c>
      <c r="D39" s="31">
        <v>5000</v>
      </c>
      <c r="E39" s="31"/>
    </row>
    <row r="40" spans="1:5" x14ac:dyDescent="0.35">
      <c r="A40" s="32"/>
      <c r="B40" s="36"/>
      <c r="C40" s="32" t="s">
        <v>127</v>
      </c>
      <c r="D40" s="31"/>
      <c r="E40" s="31">
        <v>5000</v>
      </c>
    </row>
    <row r="41" spans="1:5" x14ac:dyDescent="0.35">
      <c r="A41" s="32"/>
      <c r="B41" s="36"/>
      <c r="C41" s="32" t="s">
        <v>128</v>
      </c>
      <c r="D41" s="31"/>
      <c r="E41" s="31"/>
    </row>
    <row r="42" spans="1:5" x14ac:dyDescent="0.35">
      <c r="A42" s="34">
        <v>45807</v>
      </c>
      <c r="B42" s="36">
        <v>5</v>
      </c>
      <c r="C42" s="33">
        <v>5</v>
      </c>
      <c r="D42" s="31"/>
      <c r="E42" s="31"/>
    </row>
    <row r="43" spans="1:5" x14ac:dyDescent="0.35">
      <c r="A43" s="32"/>
      <c r="B43" s="36"/>
      <c r="C43" s="32" t="s">
        <v>3</v>
      </c>
      <c r="D43" s="31">
        <v>1300</v>
      </c>
      <c r="E43" s="31"/>
    </row>
    <row r="44" spans="1:5" x14ac:dyDescent="0.35">
      <c r="A44" s="32"/>
      <c r="B44" s="36"/>
      <c r="C44" s="32" t="s">
        <v>129</v>
      </c>
      <c r="D44" s="31"/>
      <c r="E44" s="31">
        <v>1300</v>
      </c>
    </row>
    <row r="45" spans="1:5" x14ac:dyDescent="0.35">
      <c r="A45" s="32"/>
      <c r="B45" s="36"/>
      <c r="C45" s="32" t="s">
        <v>130</v>
      </c>
      <c r="D45" s="31"/>
      <c r="E45" s="31"/>
    </row>
    <row r="46" spans="1:5" x14ac:dyDescent="0.35">
      <c r="A46" s="34">
        <v>45807</v>
      </c>
      <c r="B46" s="36">
        <v>6</v>
      </c>
      <c r="C46" s="33">
        <v>6</v>
      </c>
      <c r="D46" s="31"/>
      <c r="E46" s="31"/>
    </row>
    <row r="47" spans="1:5" x14ac:dyDescent="0.35">
      <c r="A47" s="32"/>
      <c r="B47" s="36"/>
      <c r="C47" s="32" t="s">
        <v>80</v>
      </c>
      <c r="D47" s="31">
        <v>230</v>
      </c>
      <c r="E47" s="31"/>
    </row>
    <row r="48" spans="1:5" x14ac:dyDescent="0.35">
      <c r="A48" s="32"/>
      <c r="B48" s="36"/>
      <c r="C48" s="32" t="s">
        <v>131</v>
      </c>
      <c r="D48" s="31">
        <v>500</v>
      </c>
      <c r="E48" s="31"/>
    </row>
    <row r="49" spans="1:5" x14ac:dyDescent="0.35">
      <c r="A49" s="32"/>
      <c r="B49" s="36"/>
      <c r="C49" s="32" t="s">
        <v>132</v>
      </c>
      <c r="D49" s="31">
        <v>100</v>
      </c>
      <c r="E49" s="31"/>
    </row>
    <row r="50" spans="1:5" x14ac:dyDescent="0.35">
      <c r="A50" s="32"/>
      <c r="B50" s="36"/>
      <c r="C50" s="32" t="s">
        <v>133</v>
      </c>
      <c r="D50" s="31">
        <v>290</v>
      </c>
      <c r="E50" s="31"/>
    </row>
    <row r="51" spans="1:5" x14ac:dyDescent="0.35">
      <c r="A51" s="32"/>
      <c r="B51" s="36"/>
      <c r="C51" s="32" t="s">
        <v>123</v>
      </c>
      <c r="D51" s="31"/>
      <c r="E51" s="31">
        <f>SUM(D47:D50)</f>
        <v>1120</v>
      </c>
    </row>
    <row r="52" spans="1:5" x14ac:dyDescent="0.35">
      <c r="A52" s="32"/>
      <c r="B52" s="36"/>
      <c r="C52" s="32" t="s">
        <v>134</v>
      </c>
      <c r="D52" s="31"/>
      <c r="E52" s="31"/>
    </row>
    <row r="53" spans="1:5" x14ac:dyDescent="0.35">
      <c r="A53" s="32"/>
      <c r="B53" s="32"/>
      <c r="C53" s="32"/>
      <c r="D53" s="31"/>
      <c r="E53" s="31"/>
    </row>
    <row r="54" spans="1:5" x14ac:dyDescent="0.35">
      <c r="A54" s="32"/>
      <c r="B54" s="32"/>
      <c r="C54" s="32"/>
      <c r="D54" s="31"/>
      <c r="E54" s="31"/>
    </row>
    <row r="55" spans="1:5" x14ac:dyDescent="0.35">
      <c r="D55" s="31">
        <f>SUM(D24:D54)</f>
        <v>24890</v>
      </c>
      <c r="E55" s="31">
        <f>SUM(E24:E54)</f>
        <v>24890</v>
      </c>
    </row>
    <row r="56" spans="1:5" x14ac:dyDescent="0.35">
      <c r="D56" s="1"/>
      <c r="E56" s="1"/>
    </row>
    <row r="57" spans="1:5" x14ac:dyDescent="0.35">
      <c r="D57" s="1"/>
      <c r="E57" s="1"/>
    </row>
    <row r="58" spans="1:5" x14ac:dyDescent="0.35">
      <c r="D58" s="1"/>
      <c r="E58" s="1"/>
    </row>
    <row r="59" spans="1:5" x14ac:dyDescent="0.35">
      <c r="D59" s="1"/>
      <c r="E59" s="1"/>
    </row>
    <row r="60" spans="1:5" x14ac:dyDescent="0.35">
      <c r="D60" s="1"/>
      <c r="E60" s="1"/>
    </row>
    <row r="61" spans="1:5" x14ac:dyDescent="0.35">
      <c r="D61" s="1"/>
      <c r="E61" s="1"/>
    </row>
    <row r="62" spans="1:5" x14ac:dyDescent="0.35">
      <c r="D62" s="1"/>
      <c r="E62" s="1"/>
    </row>
    <row r="63" spans="1:5" x14ac:dyDescent="0.35">
      <c r="D63" s="1"/>
      <c r="E63" s="1"/>
    </row>
    <row r="64" spans="1:5" x14ac:dyDescent="0.35">
      <c r="D64" s="1"/>
      <c r="E64" s="1"/>
    </row>
    <row r="65" spans="4:5" x14ac:dyDescent="0.35">
      <c r="D65" s="1"/>
      <c r="E65" s="1"/>
    </row>
    <row r="66" spans="4:5" x14ac:dyDescent="0.35">
      <c r="D66" s="1"/>
      <c r="E66" s="1"/>
    </row>
    <row r="67" spans="4:5" x14ac:dyDescent="0.35">
      <c r="D67" s="1"/>
      <c r="E67" s="1"/>
    </row>
    <row r="68" spans="4:5" x14ac:dyDescent="0.35">
      <c r="D68" s="1"/>
      <c r="E68" s="1"/>
    </row>
    <row r="69" spans="4:5" x14ac:dyDescent="0.35">
      <c r="D69" s="1"/>
      <c r="E69" s="1"/>
    </row>
    <row r="70" spans="4:5" x14ac:dyDescent="0.35">
      <c r="D70" s="1"/>
      <c r="E70" s="1"/>
    </row>
    <row r="71" spans="4:5" x14ac:dyDescent="0.35">
      <c r="D71" s="1"/>
      <c r="E71" s="1"/>
    </row>
    <row r="72" spans="4:5" x14ac:dyDescent="0.35">
      <c r="D72" s="1"/>
      <c r="E72" s="1"/>
    </row>
    <row r="73" spans="4:5" x14ac:dyDescent="0.35">
      <c r="D73" s="1"/>
      <c r="E73" s="1"/>
    </row>
    <row r="74" spans="4:5" x14ac:dyDescent="0.35">
      <c r="D74" s="1"/>
      <c r="E74" s="1"/>
    </row>
    <row r="75" spans="4:5" x14ac:dyDescent="0.35">
      <c r="D75" s="1"/>
      <c r="E75" s="1"/>
    </row>
    <row r="76" spans="4:5" x14ac:dyDescent="0.35">
      <c r="D76" s="1"/>
      <c r="E76" s="1"/>
    </row>
    <row r="77" spans="4:5" x14ac:dyDescent="0.35">
      <c r="D77" s="1"/>
      <c r="E77" s="1"/>
    </row>
    <row r="78" spans="4:5" x14ac:dyDescent="0.35">
      <c r="D78" s="1"/>
      <c r="E78" s="1"/>
    </row>
    <row r="79" spans="4:5" x14ac:dyDescent="0.35">
      <c r="D79" s="1"/>
      <c r="E79" s="1"/>
    </row>
    <row r="80" spans="4:5" x14ac:dyDescent="0.35">
      <c r="D80" s="1"/>
      <c r="E80" s="1"/>
    </row>
    <row r="81" spans="4:5" x14ac:dyDescent="0.35">
      <c r="D81" s="1"/>
      <c r="E81" s="1"/>
    </row>
    <row r="82" spans="4:5" x14ac:dyDescent="0.35">
      <c r="D82" s="1"/>
      <c r="E82" s="1"/>
    </row>
    <row r="83" spans="4:5" x14ac:dyDescent="0.35">
      <c r="D83" s="1"/>
      <c r="E83" s="1"/>
    </row>
    <row r="84" spans="4:5" x14ac:dyDescent="0.35">
      <c r="D84" s="1"/>
      <c r="E84" s="1"/>
    </row>
    <row r="85" spans="4:5" x14ac:dyDescent="0.35">
      <c r="D85" s="1"/>
      <c r="E85" s="1"/>
    </row>
    <row r="86" spans="4:5" x14ac:dyDescent="0.35">
      <c r="D86" s="1"/>
      <c r="E86" s="1"/>
    </row>
    <row r="87" spans="4:5" x14ac:dyDescent="0.35">
      <c r="D87" s="1"/>
      <c r="E87" s="1"/>
    </row>
    <row r="88" spans="4:5" x14ac:dyDescent="0.35">
      <c r="D88" s="1"/>
      <c r="E88" s="1"/>
    </row>
    <row r="89" spans="4:5" x14ac:dyDescent="0.35">
      <c r="D89" s="1"/>
      <c r="E89" s="1"/>
    </row>
    <row r="90" spans="4:5" x14ac:dyDescent="0.35">
      <c r="D90" s="1"/>
      <c r="E90" s="1"/>
    </row>
    <row r="91" spans="4:5" x14ac:dyDescent="0.35">
      <c r="D91" s="1"/>
      <c r="E91" s="1"/>
    </row>
    <row r="92" spans="4:5" x14ac:dyDescent="0.35">
      <c r="D92" s="1"/>
      <c r="E92" s="1"/>
    </row>
    <row r="93" spans="4:5" x14ac:dyDescent="0.35">
      <c r="D93" s="1"/>
      <c r="E93" s="1"/>
    </row>
    <row r="94" spans="4:5" x14ac:dyDescent="0.35">
      <c r="D94" s="1"/>
      <c r="E94" s="1"/>
    </row>
    <row r="95" spans="4:5" x14ac:dyDescent="0.35">
      <c r="D95" s="1"/>
      <c r="E95" s="1"/>
    </row>
    <row r="96" spans="4:5" x14ac:dyDescent="0.35">
      <c r="D96" s="1"/>
      <c r="E96" s="1"/>
    </row>
    <row r="97" spans="4:5" x14ac:dyDescent="0.35">
      <c r="D97" s="1"/>
      <c r="E97" s="1"/>
    </row>
    <row r="98" spans="4:5" x14ac:dyDescent="0.35">
      <c r="D98" s="1"/>
      <c r="E98" s="1"/>
    </row>
    <row r="99" spans="4:5" x14ac:dyDescent="0.35">
      <c r="D99" s="1"/>
      <c r="E99" s="1"/>
    </row>
    <row r="100" spans="4:5" x14ac:dyDescent="0.35">
      <c r="D100" s="1"/>
      <c r="E100" s="1"/>
    </row>
    <row r="101" spans="4:5" x14ac:dyDescent="0.35">
      <c r="D101" s="1"/>
      <c r="E101" s="1"/>
    </row>
    <row r="102" spans="4:5" x14ac:dyDescent="0.35">
      <c r="D102" s="1"/>
      <c r="E102" s="1"/>
    </row>
    <row r="103" spans="4:5" x14ac:dyDescent="0.35">
      <c r="D103" s="1"/>
      <c r="E103" s="1"/>
    </row>
    <row r="104" spans="4:5" x14ac:dyDescent="0.35">
      <c r="D104" s="1"/>
      <c r="E104" s="1"/>
    </row>
    <row r="105" spans="4:5" x14ac:dyDescent="0.35">
      <c r="D105" s="1"/>
      <c r="E105" s="1"/>
    </row>
    <row r="106" spans="4:5" x14ac:dyDescent="0.35">
      <c r="D106" s="1"/>
      <c r="E106" s="1"/>
    </row>
    <row r="107" spans="4:5" x14ac:dyDescent="0.35">
      <c r="D107" s="1"/>
      <c r="E107" s="1"/>
    </row>
    <row r="108" spans="4:5" x14ac:dyDescent="0.35">
      <c r="D108" s="1"/>
      <c r="E108" s="1"/>
    </row>
    <row r="109" spans="4:5" x14ac:dyDescent="0.35">
      <c r="D109" s="1"/>
      <c r="E109" s="1"/>
    </row>
    <row r="110" spans="4:5" x14ac:dyDescent="0.35">
      <c r="D110" s="1"/>
      <c r="E110" s="1"/>
    </row>
    <row r="111" spans="4:5" x14ac:dyDescent="0.35">
      <c r="D111" s="1"/>
      <c r="E111" s="1"/>
    </row>
    <row r="112" spans="4:5" x14ac:dyDescent="0.35">
      <c r="D112" s="1"/>
      <c r="E112" s="1"/>
    </row>
    <row r="113" spans="4:5" x14ac:dyDescent="0.35">
      <c r="D113" s="1"/>
      <c r="E113" s="1"/>
    </row>
    <row r="114" spans="4:5" x14ac:dyDescent="0.35">
      <c r="D114" s="1"/>
      <c r="E114" s="1"/>
    </row>
    <row r="115" spans="4:5" x14ac:dyDescent="0.35">
      <c r="D115" s="1"/>
      <c r="E115" s="1"/>
    </row>
    <row r="116" spans="4:5" x14ac:dyDescent="0.35">
      <c r="D116" s="1"/>
      <c r="E116" s="1"/>
    </row>
    <row r="117" spans="4:5" x14ac:dyDescent="0.35">
      <c r="D117" s="1"/>
      <c r="E117" s="1"/>
    </row>
    <row r="118" spans="4:5" x14ac:dyDescent="0.35">
      <c r="D118" s="1"/>
      <c r="E118" s="1"/>
    </row>
    <row r="119" spans="4:5" x14ac:dyDescent="0.35">
      <c r="D119" s="1"/>
      <c r="E119" s="1"/>
    </row>
    <row r="120" spans="4:5" x14ac:dyDescent="0.35">
      <c r="D120" s="1"/>
      <c r="E120" s="1"/>
    </row>
    <row r="121" spans="4:5" x14ac:dyDescent="0.35">
      <c r="D121" s="1"/>
      <c r="E121" s="1"/>
    </row>
    <row r="122" spans="4:5" x14ac:dyDescent="0.35">
      <c r="D122" s="1"/>
      <c r="E122" s="1"/>
    </row>
    <row r="123" spans="4:5" x14ac:dyDescent="0.35">
      <c r="D123" s="1"/>
      <c r="E123" s="1"/>
    </row>
    <row r="124" spans="4:5" x14ac:dyDescent="0.35">
      <c r="D124" s="1"/>
      <c r="E124" s="1"/>
    </row>
    <row r="125" spans="4:5" x14ac:dyDescent="0.35">
      <c r="D125" s="1"/>
      <c r="E125" s="1"/>
    </row>
    <row r="126" spans="4:5" x14ac:dyDescent="0.35">
      <c r="D126" s="1"/>
      <c r="E126" s="1"/>
    </row>
    <row r="127" spans="4:5" x14ac:dyDescent="0.35">
      <c r="D127" s="1"/>
      <c r="E127" s="1"/>
    </row>
    <row r="128" spans="4:5" x14ac:dyDescent="0.35">
      <c r="D128" s="1"/>
      <c r="E128" s="1"/>
    </row>
    <row r="129" spans="4:5" x14ac:dyDescent="0.35">
      <c r="D129" s="1"/>
      <c r="E129" s="1"/>
    </row>
    <row r="130" spans="4:5" x14ac:dyDescent="0.35">
      <c r="D130" s="1"/>
      <c r="E130" s="1"/>
    </row>
    <row r="131" spans="4:5" x14ac:dyDescent="0.35">
      <c r="D131" s="1"/>
      <c r="E131" s="1"/>
    </row>
    <row r="132" spans="4:5" x14ac:dyDescent="0.35">
      <c r="D132" s="1"/>
      <c r="E132" s="1"/>
    </row>
    <row r="133" spans="4:5" x14ac:dyDescent="0.35">
      <c r="D133" s="1"/>
      <c r="E133" s="1"/>
    </row>
    <row r="134" spans="4:5" x14ac:dyDescent="0.35">
      <c r="D134" s="1"/>
      <c r="E134" s="1"/>
    </row>
    <row r="135" spans="4:5" x14ac:dyDescent="0.35">
      <c r="D135" s="1"/>
      <c r="E135" s="1"/>
    </row>
    <row r="136" spans="4:5" x14ac:dyDescent="0.35">
      <c r="D136" s="1"/>
      <c r="E136" s="1"/>
    </row>
    <row r="137" spans="4:5" x14ac:dyDescent="0.35">
      <c r="D137" s="1"/>
      <c r="E137" s="1"/>
    </row>
    <row r="138" spans="4:5" x14ac:dyDescent="0.35">
      <c r="D138" s="1"/>
      <c r="E138" s="1"/>
    </row>
    <row r="139" spans="4:5" x14ac:dyDescent="0.35">
      <c r="D139" s="1"/>
      <c r="E139" s="1"/>
    </row>
    <row r="140" spans="4:5" x14ac:dyDescent="0.35">
      <c r="D140" s="1"/>
      <c r="E140" s="1"/>
    </row>
    <row r="141" spans="4:5" x14ac:dyDescent="0.35">
      <c r="D141" s="1"/>
      <c r="E141" s="1"/>
    </row>
    <row r="142" spans="4:5" x14ac:dyDescent="0.35">
      <c r="D142" s="1"/>
      <c r="E142" s="1"/>
    </row>
    <row r="143" spans="4:5" x14ac:dyDescent="0.35">
      <c r="D143" s="1"/>
      <c r="E143" s="1"/>
    </row>
    <row r="144" spans="4:5" x14ac:dyDescent="0.35">
      <c r="D144" s="1"/>
      <c r="E144" s="1"/>
    </row>
    <row r="145" spans="4:5" x14ac:dyDescent="0.35">
      <c r="D145" s="1"/>
      <c r="E145" s="1"/>
    </row>
    <row r="146" spans="4:5" x14ac:dyDescent="0.35">
      <c r="D146" s="1"/>
      <c r="E146" s="1"/>
    </row>
    <row r="147" spans="4:5" x14ac:dyDescent="0.35">
      <c r="D147" s="1"/>
      <c r="E147" s="1"/>
    </row>
    <row r="148" spans="4:5" x14ac:dyDescent="0.35">
      <c r="D148" s="1"/>
      <c r="E148" s="1"/>
    </row>
    <row r="149" spans="4:5" x14ac:dyDescent="0.35">
      <c r="D149" s="1"/>
      <c r="E149" s="1"/>
    </row>
    <row r="150" spans="4:5" x14ac:dyDescent="0.35">
      <c r="D150" s="1"/>
      <c r="E150" s="1"/>
    </row>
    <row r="151" spans="4:5" x14ac:dyDescent="0.35">
      <c r="D151" s="1"/>
      <c r="E151" s="1"/>
    </row>
    <row r="152" spans="4:5" x14ac:dyDescent="0.35">
      <c r="D152" s="1"/>
      <c r="E152" s="1"/>
    </row>
    <row r="153" spans="4:5" x14ac:dyDescent="0.35">
      <c r="D153" s="1"/>
      <c r="E153" s="1"/>
    </row>
    <row r="154" spans="4:5" x14ac:dyDescent="0.35">
      <c r="D154" s="1"/>
      <c r="E154" s="1"/>
    </row>
    <row r="155" spans="4:5" x14ac:dyDescent="0.35">
      <c r="D155" s="1"/>
      <c r="E155" s="1"/>
    </row>
    <row r="156" spans="4:5" x14ac:dyDescent="0.35">
      <c r="D156" s="1"/>
      <c r="E156" s="1"/>
    </row>
    <row r="157" spans="4:5" x14ac:dyDescent="0.35">
      <c r="D157" s="1"/>
      <c r="E157" s="1"/>
    </row>
    <row r="158" spans="4:5" x14ac:dyDescent="0.35">
      <c r="D158" s="1"/>
      <c r="E158" s="1"/>
    </row>
    <row r="159" spans="4:5" x14ac:dyDescent="0.35">
      <c r="D159" s="1"/>
      <c r="E159" s="1"/>
    </row>
    <row r="160" spans="4:5" x14ac:dyDescent="0.35">
      <c r="D160" s="1"/>
      <c r="E160" s="1"/>
    </row>
    <row r="161" spans="4:5" x14ac:dyDescent="0.35">
      <c r="D161" s="1"/>
      <c r="E161" s="1"/>
    </row>
    <row r="162" spans="4:5" x14ac:dyDescent="0.35">
      <c r="D162" s="1"/>
      <c r="E162" s="1"/>
    </row>
    <row r="163" spans="4:5" x14ac:dyDescent="0.35">
      <c r="D163" s="1"/>
      <c r="E163" s="1"/>
    </row>
    <row r="164" spans="4:5" x14ac:dyDescent="0.35">
      <c r="D164" s="1"/>
      <c r="E164" s="1"/>
    </row>
    <row r="165" spans="4:5" x14ac:dyDescent="0.35">
      <c r="D165" s="1"/>
      <c r="E165" s="1"/>
    </row>
    <row r="166" spans="4:5" x14ac:dyDescent="0.35">
      <c r="D166" s="1"/>
      <c r="E166" s="1"/>
    </row>
    <row r="167" spans="4:5" x14ac:dyDescent="0.35">
      <c r="D167" s="1"/>
      <c r="E167" s="1"/>
    </row>
    <row r="168" spans="4:5" x14ac:dyDescent="0.35">
      <c r="D168" s="1"/>
      <c r="E168" s="1"/>
    </row>
    <row r="169" spans="4:5" x14ac:dyDescent="0.35">
      <c r="D169" s="1"/>
      <c r="E169" s="1"/>
    </row>
    <row r="170" spans="4:5" x14ac:dyDescent="0.35">
      <c r="D170" s="1"/>
      <c r="E170" s="1"/>
    </row>
    <row r="171" spans="4:5" x14ac:dyDescent="0.35">
      <c r="D171" s="1"/>
      <c r="E171" s="1"/>
    </row>
    <row r="172" spans="4:5" x14ac:dyDescent="0.35">
      <c r="D172" s="1"/>
      <c r="E172" s="1"/>
    </row>
    <row r="173" spans="4:5" x14ac:dyDescent="0.35">
      <c r="D173" s="1"/>
      <c r="E173" s="1"/>
    </row>
    <row r="174" spans="4:5" x14ac:dyDescent="0.35">
      <c r="D174" s="1"/>
      <c r="E174" s="1"/>
    </row>
    <row r="175" spans="4:5" x14ac:dyDescent="0.35">
      <c r="D175" s="1"/>
      <c r="E175" s="1"/>
    </row>
    <row r="176" spans="4:5" x14ac:dyDescent="0.35">
      <c r="D176" s="1"/>
      <c r="E176" s="1"/>
    </row>
    <row r="177" spans="4:5" x14ac:dyDescent="0.35">
      <c r="D177" s="1"/>
      <c r="E177" s="1"/>
    </row>
    <row r="178" spans="4:5" x14ac:dyDescent="0.35">
      <c r="D178" s="1"/>
      <c r="E178" s="1"/>
    </row>
    <row r="179" spans="4:5" x14ac:dyDescent="0.35">
      <c r="D179" s="1"/>
      <c r="E179" s="1"/>
    </row>
    <row r="180" spans="4:5" x14ac:dyDescent="0.35">
      <c r="D180" s="1"/>
      <c r="E180" s="1"/>
    </row>
    <row r="181" spans="4:5" x14ac:dyDescent="0.35">
      <c r="D181" s="1"/>
      <c r="E181" s="1"/>
    </row>
    <row r="182" spans="4:5" x14ac:dyDescent="0.35">
      <c r="D182" s="1"/>
      <c r="E182" s="1"/>
    </row>
    <row r="183" spans="4:5" x14ac:dyDescent="0.35">
      <c r="D183" s="1"/>
      <c r="E183" s="1"/>
    </row>
    <row r="184" spans="4:5" x14ac:dyDescent="0.35">
      <c r="D184" s="1"/>
      <c r="E184" s="1"/>
    </row>
    <row r="185" spans="4:5" x14ac:dyDescent="0.35">
      <c r="D185" s="1"/>
      <c r="E185" s="1"/>
    </row>
    <row r="186" spans="4:5" x14ac:dyDescent="0.35">
      <c r="D186" s="1"/>
      <c r="E186" s="1"/>
    </row>
    <row r="187" spans="4:5" x14ac:dyDescent="0.35">
      <c r="D187" s="1"/>
      <c r="E187" s="1"/>
    </row>
    <row r="188" spans="4:5" x14ac:dyDescent="0.35">
      <c r="D188" s="1"/>
      <c r="E188" s="1"/>
    </row>
    <row r="189" spans="4:5" x14ac:dyDescent="0.35">
      <c r="D189" s="1"/>
      <c r="E189" s="1"/>
    </row>
    <row r="190" spans="4:5" x14ac:dyDescent="0.35">
      <c r="D190" s="1"/>
      <c r="E190" s="1"/>
    </row>
    <row r="191" spans="4:5" x14ac:dyDescent="0.35">
      <c r="D191" s="1"/>
      <c r="E191" s="1"/>
    </row>
    <row r="192" spans="4:5" x14ac:dyDescent="0.35">
      <c r="D192" s="1"/>
      <c r="E192" s="1"/>
    </row>
    <row r="193" spans="4:5" x14ac:dyDescent="0.35">
      <c r="D193" s="1"/>
      <c r="E193" s="1"/>
    </row>
    <row r="194" spans="4:5" x14ac:dyDescent="0.35">
      <c r="D194" s="1"/>
      <c r="E194" s="1"/>
    </row>
    <row r="195" spans="4:5" x14ac:dyDescent="0.35">
      <c r="D195" s="1"/>
      <c r="E195" s="1"/>
    </row>
    <row r="196" spans="4:5" x14ac:dyDescent="0.35">
      <c r="D196" s="1"/>
      <c r="E196" s="1"/>
    </row>
    <row r="197" spans="4:5" x14ac:dyDescent="0.35">
      <c r="D197" s="1"/>
      <c r="E197" s="1"/>
    </row>
    <row r="198" spans="4:5" x14ac:dyDescent="0.35">
      <c r="D198" s="1"/>
      <c r="E198" s="1"/>
    </row>
    <row r="199" spans="4:5" x14ac:dyDescent="0.35">
      <c r="D199" s="1"/>
      <c r="E199" s="1"/>
    </row>
    <row r="200" spans="4:5" x14ac:dyDescent="0.35">
      <c r="D200" s="1"/>
      <c r="E200" s="1"/>
    </row>
    <row r="201" spans="4:5" x14ac:dyDescent="0.35">
      <c r="D201" s="1"/>
      <c r="E201" s="1"/>
    </row>
    <row r="202" spans="4:5" x14ac:dyDescent="0.35">
      <c r="D202" s="1"/>
      <c r="E202" s="1"/>
    </row>
    <row r="203" spans="4:5" x14ac:dyDescent="0.35">
      <c r="D203" s="1"/>
      <c r="E203" s="1"/>
    </row>
    <row r="204" spans="4:5" x14ac:dyDescent="0.35">
      <c r="D204" s="1"/>
      <c r="E204" s="1"/>
    </row>
    <row r="205" spans="4:5" x14ac:dyDescent="0.35">
      <c r="D205" s="1"/>
      <c r="E205" s="1"/>
    </row>
    <row r="206" spans="4:5" x14ac:dyDescent="0.35">
      <c r="D206" s="1"/>
      <c r="E206" s="1"/>
    </row>
    <row r="207" spans="4:5" x14ac:dyDescent="0.35">
      <c r="D207" s="1"/>
      <c r="E207" s="1"/>
    </row>
    <row r="208" spans="4:5" x14ac:dyDescent="0.35">
      <c r="D208" s="1"/>
      <c r="E208" s="1"/>
    </row>
    <row r="209" spans="4:5" x14ac:dyDescent="0.35">
      <c r="D209" s="1"/>
      <c r="E209" s="1"/>
    </row>
    <row r="210" spans="4:5" x14ac:dyDescent="0.35">
      <c r="D210" s="1"/>
      <c r="E210" s="1"/>
    </row>
    <row r="211" spans="4:5" x14ac:dyDescent="0.35">
      <c r="D211" s="1"/>
      <c r="E211" s="1"/>
    </row>
    <row r="212" spans="4:5" x14ac:dyDescent="0.35">
      <c r="D212" s="1"/>
      <c r="E212" s="1"/>
    </row>
    <row r="213" spans="4:5" x14ac:dyDescent="0.35">
      <c r="D213" s="1"/>
      <c r="E213" s="1"/>
    </row>
    <row r="214" spans="4:5" x14ac:dyDescent="0.35">
      <c r="D214" s="1"/>
      <c r="E214" s="1"/>
    </row>
    <row r="215" spans="4:5" x14ac:dyDescent="0.35">
      <c r="D215" s="1"/>
      <c r="E215" s="1"/>
    </row>
    <row r="216" spans="4:5" x14ac:dyDescent="0.35">
      <c r="D216" s="1"/>
      <c r="E216" s="1"/>
    </row>
    <row r="217" spans="4:5" x14ac:dyDescent="0.35">
      <c r="D217" s="1"/>
      <c r="E217" s="1"/>
    </row>
    <row r="218" spans="4:5" x14ac:dyDescent="0.35">
      <c r="D218" s="1"/>
      <c r="E218" s="1"/>
    </row>
    <row r="219" spans="4:5" x14ac:dyDescent="0.35">
      <c r="D219" s="1"/>
      <c r="E219" s="1"/>
    </row>
  </sheetData>
  <mergeCells count="5">
    <mergeCell ref="A1:H1"/>
    <mergeCell ref="A2:H2"/>
    <mergeCell ref="A3:H3"/>
    <mergeCell ref="A20:H20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orozco coronel</dc:creator>
  <cp:lastModifiedBy>maria del consuelo orozco coronel</cp:lastModifiedBy>
  <dcterms:created xsi:type="dcterms:W3CDTF">2025-05-26T12:58:16Z</dcterms:created>
  <dcterms:modified xsi:type="dcterms:W3CDTF">2025-05-30T14:03:55Z</dcterms:modified>
</cp:coreProperties>
</file>