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6515" windowHeight="7740"/>
  </bookViews>
  <sheets>
    <sheet name="Hoja1" sheetId="1" r:id="rId1"/>
    <sheet name="Hoja2" sheetId="2" r:id="rId2"/>
    <sheet name="Hoja3" sheetId="3" r:id="rId3"/>
  </sheets>
  <calcPr calcId="144525"/>
</workbook>
</file>

<file path=xl/calcChain.xml><?xml version="1.0" encoding="utf-8"?>
<calcChain xmlns="http://schemas.openxmlformats.org/spreadsheetml/2006/main">
  <c r="I21" i="1" l="1"/>
  <c r="B21" i="1"/>
  <c r="B19" i="1"/>
  <c r="P18" i="1"/>
  <c r="Q18" i="1" s="1"/>
  <c r="J18" i="1"/>
  <c r="K18" i="1" s="1"/>
  <c r="F18" i="1"/>
  <c r="G18" i="1" s="1"/>
  <c r="C18" i="1"/>
  <c r="D18" i="1" s="1"/>
  <c r="P17" i="1"/>
  <c r="Q17" i="1" s="1"/>
  <c r="J17" i="1"/>
  <c r="K17" i="1" s="1"/>
  <c r="F17" i="1"/>
  <c r="G17" i="1" s="1"/>
  <c r="C17" i="1"/>
  <c r="D17" i="1" s="1"/>
  <c r="P16" i="1"/>
  <c r="Q16" i="1" s="1"/>
  <c r="J16" i="1"/>
  <c r="K16" i="1" s="1"/>
  <c r="F16" i="1"/>
  <c r="G16" i="1" s="1"/>
  <c r="C16" i="1"/>
  <c r="D16" i="1" s="1"/>
  <c r="P15" i="1"/>
  <c r="Q15" i="1" s="1"/>
  <c r="J15" i="1"/>
  <c r="K15" i="1" s="1"/>
  <c r="F15" i="1"/>
  <c r="G15" i="1" s="1"/>
  <c r="C15" i="1"/>
  <c r="D15" i="1" s="1"/>
  <c r="P14" i="1"/>
  <c r="Q14" i="1" s="1"/>
  <c r="J14" i="1"/>
  <c r="K14" i="1" s="1"/>
  <c r="F14" i="1"/>
  <c r="G14" i="1" s="1"/>
  <c r="C14" i="1"/>
  <c r="D14" i="1" s="1"/>
  <c r="P13" i="1"/>
  <c r="Q13" i="1" s="1"/>
  <c r="J13" i="1"/>
  <c r="K13" i="1" s="1"/>
  <c r="F13" i="1"/>
  <c r="G13" i="1" s="1"/>
  <c r="D13" i="1"/>
  <c r="E13" i="1" s="1"/>
  <c r="C13" i="1"/>
  <c r="Q12" i="1"/>
  <c r="P12" i="1"/>
  <c r="K12" i="1"/>
  <c r="J12" i="1"/>
  <c r="G12" i="1"/>
  <c r="F12" i="1"/>
  <c r="D12" i="1"/>
  <c r="C12" i="1"/>
  <c r="C19" i="1" s="1"/>
  <c r="P11" i="1"/>
  <c r="J11" i="1"/>
  <c r="G11" i="1"/>
  <c r="F11" i="1"/>
  <c r="D11" i="1"/>
  <c r="C11" i="1"/>
  <c r="X10" i="1"/>
  <c r="O10" i="1"/>
  <c r="J10" i="1"/>
  <c r="G10" i="1"/>
  <c r="B10" i="1"/>
  <c r="X9" i="1"/>
  <c r="P9" i="1"/>
  <c r="J9" i="1"/>
  <c r="F9" i="1"/>
  <c r="G9" i="1" s="1"/>
  <c r="C9" i="1"/>
  <c r="D9" i="1" s="1"/>
  <c r="X8" i="1"/>
  <c r="Q8" i="1"/>
  <c r="P8" i="1"/>
  <c r="J8" i="1"/>
  <c r="G8" i="1"/>
  <c r="F8" i="1"/>
  <c r="D8" i="1"/>
  <c r="C8" i="1"/>
  <c r="X7" i="1"/>
  <c r="P7" i="1"/>
  <c r="J7" i="1"/>
  <c r="F7" i="1"/>
  <c r="G7" i="1" s="1"/>
  <c r="C7" i="1"/>
  <c r="D7" i="1" s="1"/>
  <c r="P6" i="1"/>
  <c r="J6" i="1"/>
  <c r="F6" i="1"/>
  <c r="G6" i="1" s="1"/>
  <c r="C6" i="1"/>
  <c r="D6" i="1" s="1"/>
  <c r="P5" i="1"/>
  <c r="P10" i="1" s="1"/>
  <c r="J5" i="1"/>
  <c r="J21" i="1" s="1"/>
  <c r="F5" i="1"/>
  <c r="G5" i="1" s="1"/>
  <c r="G19" i="1" s="1"/>
  <c r="C5" i="1"/>
  <c r="D5" i="1" s="1"/>
  <c r="K8" i="1" l="1"/>
  <c r="F19" i="1"/>
  <c r="C10" i="1"/>
  <c r="C21" i="1" l="1"/>
  <c r="D10" i="1"/>
  <c r="B24" i="1" l="1"/>
  <c r="B23" i="1"/>
</calcChain>
</file>

<file path=xl/sharedStrings.xml><?xml version="1.0" encoding="utf-8"?>
<sst xmlns="http://schemas.openxmlformats.org/spreadsheetml/2006/main" count="48" uniqueCount="28">
  <si>
    <t>MORTADELA</t>
  </si>
  <si>
    <t>Kg</t>
  </si>
  <si>
    <t>kg</t>
  </si>
  <si>
    <t>%</t>
  </si>
  <si>
    <t>Gramos</t>
  </si>
  <si>
    <t xml:space="preserve"> %</t>
  </si>
  <si>
    <t>gramos</t>
  </si>
  <si>
    <t>res</t>
  </si>
  <si>
    <t>CARNE RES RII</t>
  </si>
  <si>
    <t>CARNE CERDO SII</t>
  </si>
  <si>
    <t>GRASA CERDO SVIII</t>
  </si>
  <si>
    <t>FECULA</t>
  </si>
  <si>
    <t>HIELO</t>
  </si>
  <si>
    <t>TOTAL</t>
  </si>
  <si>
    <t>SAL</t>
  </si>
  <si>
    <t>CURASOL</t>
  </si>
  <si>
    <t>NITRITO Na</t>
  </si>
  <si>
    <t>Yo, Dario Javier Baño Ayala, después de desarrollar el aula virtual requerida para la administración en línea de la asignatura INDUSTRIAS CARNICAS del  QUINTO semestre paralelo A, CERTIFICO que, he cumplido con los criterios de la Metodología ADDIE para la implementación de la estructura del aula virtual en el primer parcial  del periodo académico NOVIEMBRE 2020– ABRIL 2021, lo cual está disponible en la plataforma moodle institucional.</t>
  </si>
  <si>
    <t>POLIFOSFATOS</t>
  </si>
  <si>
    <t>AC. ASCÓRBICO</t>
  </si>
  <si>
    <t>PIMIENTA NEGRA</t>
  </si>
  <si>
    <t>FORMULACION Y EVALUACIÓN DE PROYECTOS AGROINDUSTRIALES</t>
  </si>
  <si>
    <t>AJO EN POLVO</t>
  </si>
  <si>
    <t>CONDIMENTO</t>
  </si>
  <si>
    <t>INDUSTRIAS CARNICAS</t>
  </si>
  <si>
    <t>total</t>
  </si>
  <si>
    <t>FUNDAS CAL 150</t>
  </si>
  <si>
    <t>fUNDAS CAL 120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</si>
</sst>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3" tint="0.59999389629810485"/>
      <name val="Calibri"/>
      <family val="2"/>
      <scheme val="minor"/>
    </font>
    <font>
      <sz val="8"/>
      <color rgb="FF6A6C6F"/>
      <name val="Arial"/>
      <family val="2"/>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1">
    <xf numFmtId="0" fontId="0" fillId="0" borderId="0"/>
  </cellStyleXfs>
  <cellXfs count="17">
    <xf numFmtId="0" fontId="0" fillId="0" borderId="0" xfId="0"/>
    <xf numFmtId="0" fontId="3" fillId="0" borderId="0" xfId="0" applyFont="1" applyAlignment="1">
      <alignment horizontal="center"/>
    </xf>
    <xf numFmtId="0" fontId="3" fillId="0" borderId="0" xfId="0" applyFont="1" applyAlignment="1"/>
    <xf numFmtId="0" fontId="2" fillId="0" borderId="0" xfId="0" applyFont="1"/>
    <xf numFmtId="0" fontId="0" fillId="0" borderId="0" xfId="0" applyAlignment="1">
      <alignment horizontal="center"/>
    </xf>
    <xf numFmtId="2" fontId="0" fillId="0" borderId="0" xfId="0" applyNumberFormat="1" applyAlignment="1">
      <alignment horizontal="center"/>
    </xf>
    <xf numFmtId="0" fontId="0" fillId="2" borderId="0" xfId="0" applyFill="1" applyAlignment="1">
      <alignment horizontal="center"/>
    </xf>
    <xf numFmtId="0" fontId="0" fillId="0" borderId="1" xfId="0" applyBorder="1"/>
    <xf numFmtId="0" fontId="0" fillId="2" borderId="0" xfId="0" applyFill="1"/>
    <xf numFmtId="2" fontId="0" fillId="2" borderId="0" xfId="0" applyNumberFormat="1" applyFill="1" applyAlignment="1">
      <alignment horizontal="center"/>
    </xf>
    <xf numFmtId="0" fontId="1" fillId="0" borderId="0" xfId="0" applyFont="1"/>
    <xf numFmtId="2" fontId="1" fillId="0" borderId="0" xfId="0" applyNumberFormat="1" applyFont="1" applyAlignment="1">
      <alignment horizontal="center"/>
    </xf>
    <xf numFmtId="0" fontId="1" fillId="0" borderId="0" xfId="0" applyFont="1" applyAlignment="1">
      <alignment horizontal="center"/>
    </xf>
    <xf numFmtId="0" fontId="4" fillId="2" borderId="0" xfId="0" applyFont="1" applyFill="1"/>
    <xf numFmtId="0" fontId="4" fillId="2" borderId="0" xfId="0" applyFont="1" applyFill="1" applyAlignment="1">
      <alignment horizontal="center"/>
    </xf>
    <xf numFmtId="0" fontId="5" fillId="0" borderId="0" xfId="0" applyFont="1"/>
    <xf numFmtId="0" fontId="5" fillId="3" borderId="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workbookViewId="0">
      <selection sqref="A1:XFD1048576"/>
    </sheetView>
  </sheetViews>
  <sheetFormatPr baseColWidth="10" defaultRowHeight="15" x14ac:dyDescent="0.25"/>
  <cols>
    <col min="1" max="1" width="18.140625" customWidth="1"/>
    <col min="6" max="13" width="0" hidden="1" customWidth="1"/>
    <col min="14" max="14" width="17.42578125" hidden="1" customWidth="1"/>
    <col min="15" max="19" width="0" hidden="1" customWidth="1"/>
  </cols>
  <sheetData>
    <row r="1" spans="1:24" ht="18.75" x14ac:dyDescent="0.3">
      <c r="A1" s="1" t="s">
        <v>0</v>
      </c>
      <c r="B1" s="1"/>
      <c r="C1" s="1"/>
      <c r="D1" s="2"/>
      <c r="E1">
        <v>2</v>
      </c>
      <c r="F1" t="s">
        <v>1</v>
      </c>
      <c r="I1" s="3" t="s">
        <v>0</v>
      </c>
      <c r="L1">
        <v>7</v>
      </c>
      <c r="M1" t="s">
        <v>2</v>
      </c>
      <c r="N1" s="1" t="s">
        <v>0</v>
      </c>
      <c r="O1" s="1"/>
      <c r="P1" s="1"/>
      <c r="Q1" s="2"/>
      <c r="R1">
        <v>3</v>
      </c>
      <c r="S1" t="s">
        <v>1</v>
      </c>
    </row>
    <row r="2" spans="1:24" ht="18.75" x14ac:dyDescent="0.3">
      <c r="A2" s="2"/>
      <c r="B2" s="2"/>
      <c r="C2" s="2"/>
      <c r="D2" s="2"/>
      <c r="E2" s="2"/>
      <c r="N2" s="2"/>
      <c r="O2" s="2"/>
      <c r="P2" s="2"/>
      <c r="Q2" s="2"/>
      <c r="R2" s="2"/>
    </row>
    <row r="4" spans="1:24" x14ac:dyDescent="0.25">
      <c r="B4" s="4" t="s">
        <v>3</v>
      </c>
      <c r="C4" s="4" t="s">
        <v>1</v>
      </c>
      <c r="D4" s="4" t="s">
        <v>4</v>
      </c>
      <c r="I4" t="s">
        <v>5</v>
      </c>
      <c r="J4" t="s">
        <v>1</v>
      </c>
      <c r="K4" t="s">
        <v>6</v>
      </c>
      <c r="O4" s="4" t="s">
        <v>3</v>
      </c>
      <c r="P4" s="4" t="s">
        <v>1</v>
      </c>
      <c r="Q4" s="4" t="s">
        <v>4</v>
      </c>
    </row>
    <row r="5" spans="1:24" x14ac:dyDescent="0.25">
      <c r="A5" t="s">
        <v>7</v>
      </c>
      <c r="B5" s="5">
        <v>35</v>
      </c>
      <c r="C5" s="4">
        <f t="shared" ref="C5:C18" si="0">(E$1*B5)/100</f>
        <v>0.7</v>
      </c>
      <c r="D5" s="6">
        <f t="shared" ref="D5:D11" si="1">C5*1000</f>
        <v>700</v>
      </c>
      <c r="F5">
        <f>(B5*100)/$B$21</f>
        <v>33.86059110917622</v>
      </c>
      <c r="G5">
        <f>$E$1*F5/100</f>
        <v>0.67721182218352438</v>
      </c>
      <c r="I5">
        <v>57</v>
      </c>
      <c r="J5">
        <f>(I5*L$1)/100</f>
        <v>3.99</v>
      </c>
      <c r="N5" t="s">
        <v>8</v>
      </c>
      <c r="O5" s="4">
        <v>35</v>
      </c>
      <c r="P5" s="4">
        <f>(R$1*O5)/100</f>
        <v>1.05</v>
      </c>
      <c r="Q5" s="4"/>
    </row>
    <row r="6" spans="1:24" x14ac:dyDescent="0.25">
      <c r="A6" t="s">
        <v>9</v>
      </c>
      <c r="B6" s="5">
        <v>37</v>
      </c>
      <c r="C6" s="4">
        <f t="shared" si="0"/>
        <v>0.74</v>
      </c>
      <c r="D6" s="6">
        <f t="shared" si="1"/>
        <v>740</v>
      </c>
      <c r="F6">
        <f t="shared" ref="F6:F18" si="2">(B6*100)/$B$21</f>
        <v>35.79548202970058</v>
      </c>
      <c r="G6">
        <f t="shared" ref="G6:G18" si="3">$E$1*F6/100</f>
        <v>0.71590964059401163</v>
      </c>
      <c r="I6">
        <v>18</v>
      </c>
      <c r="J6">
        <f t="shared" ref="J6:J18" si="4">(I6*L$1)/100</f>
        <v>1.26</v>
      </c>
      <c r="N6" t="s">
        <v>9</v>
      </c>
      <c r="O6" s="4">
        <v>30</v>
      </c>
      <c r="P6" s="4">
        <f t="shared" ref="P6:P18" si="5">(R$1*O6)/100</f>
        <v>0.9</v>
      </c>
      <c r="Q6" s="4"/>
      <c r="V6" s="7">
        <v>5</v>
      </c>
      <c r="W6" s="7">
        <v>24</v>
      </c>
      <c r="X6" s="7">
        <v>100</v>
      </c>
    </row>
    <row r="7" spans="1:24" x14ac:dyDescent="0.25">
      <c r="A7" s="8" t="s">
        <v>10</v>
      </c>
      <c r="B7" s="9">
        <v>15</v>
      </c>
      <c r="C7" s="6">
        <f t="shared" si="0"/>
        <v>0.3</v>
      </c>
      <c r="D7" s="6">
        <f t="shared" si="1"/>
        <v>300</v>
      </c>
      <c r="F7">
        <f t="shared" si="2"/>
        <v>14.511681903932667</v>
      </c>
      <c r="G7">
        <f t="shared" si="3"/>
        <v>0.29023363807865332</v>
      </c>
      <c r="I7">
        <v>13.64</v>
      </c>
      <c r="J7">
        <f t="shared" si="4"/>
        <v>0.95480000000000009</v>
      </c>
      <c r="N7" t="s">
        <v>10</v>
      </c>
      <c r="O7" s="4">
        <v>15</v>
      </c>
      <c r="P7" s="4">
        <f t="shared" si="5"/>
        <v>0.45</v>
      </c>
      <c r="Q7" s="4"/>
      <c r="V7" s="7">
        <v>4</v>
      </c>
      <c r="W7" s="7">
        <v>20</v>
      </c>
      <c r="X7" s="7">
        <f>W7*$X$6/$W$6</f>
        <v>83.333333333333329</v>
      </c>
    </row>
    <row r="8" spans="1:24" x14ac:dyDescent="0.25">
      <c r="A8" t="s">
        <v>11</v>
      </c>
      <c r="B8" s="5">
        <v>3</v>
      </c>
      <c r="C8" s="4">
        <f t="shared" si="0"/>
        <v>0.06</v>
      </c>
      <c r="D8" s="6">
        <f t="shared" si="1"/>
        <v>60</v>
      </c>
      <c r="F8">
        <f t="shared" si="2"/>
        <v>2.9023363807865334</v>
      </c>
      <c r="G8">
        <f t="shared" si="3"/>
        <v>5.8046727615730667E-2</v>
      </c>
      <c r="J8">
        <f t="shared" si="4"/>
        <v>0</v>
      </c>
      <c r="K8">
        <f>J5+J6+J7+J8+J9</f>
        <v>6.764800000000001</v>
      </c>
      <c r="N8" t="s">
        <v>11</v>
      </c>
      <c r="O8" s="4">
        <v>5</v>
      </c>
      <c r="P8" s="4">
        <f t="shared" si="5"/>
        <v>0.15</v>
      </c>
      <c r="Q8" s="4">
        <f>P5+P6+P7+P8+P9</f>
        <v>3.0000000000000004</v>
      </c>
      <c r="V8" s="7">
        <v>3</v>
      </c>
      <c r="W8" s="7">
        <v>16</v>
      </c>
      <c r="X8" s="7">
        <f>W8*$X$6/$W$6</f>
        <v>66.666666666666671</v>
      </c>
    </row>
    <row r="9" spans="1:24" x14ac:dyDescent="0.25">
      <c r="A9" s="10" t="s">
        <v>12</v>
      </c>
      <c r="B9" s="11">
        <v>10</v>
      </c>
      <c r="C9" s="12">
        <f t="shared" si="0"/>
        <v>0.2</v>
      </c>
      <c r="D9" s="6">
        <f t="shared" si="1"/>
        <v>200</v>
      </c>
      <c r="F9">
        <f t="shared" si="2"/>
        <v>9.6744546026217773</v>
      </c>
      <c r="G9">
        <f t="shared" si="3"/>
        <v>0.19348909205243556</v>
      </c>
      <c r="I9">
        <v>8</v>
      </c>
      <c r="J9">
        <f t="shared" si="4"/>
        <v>0.56000000000000005</v>
      </c>
      <c r="N9" t="s">
        <v>12</v>
      </c>
      <c r="O9" s="4">
        <v>15</v>
      </c>
      <c r="P9" s="4">
        <f t="shared" si="5"/>
        <v>0.45</v>
      </c>
      <c r="Q9" s="4"/>
      <c r="V9" s="7">
        <v>2</v>
      </c>
      <c r="W9" s="7">
        <v>12</v>
      </c>
      <c r="X9" s="7">
        <f>W9*$X$6/$W$6</f>
        <v>50</v>
      </c>
    </row>
    <row r="10" spans="1:24" x14ac:dyDescent="0.25">
      <c r="A10" s="13" t="s">
        <v>13</v>
      </c>
      <c r="B10" s="14">
        <f>SUM(B5:B9)</f>
        <v>100</v>
      </c>
      <c r="C10" s="14">
        <f>SUM(C5:C9)</f>
        <v>2</v>
      </c>
      <c r="D10" s="14">
        <f t="shared" si="1"/>
        <v>2000</v>
      </c>
      <c r="G10">
        <f t="shared" si="3"/>
        <v>0</v>
      </c>
      <c r="J10">
        <f t="shared" si="4"/>
        <v>0</v>
      </c>
      <c r="O10" s="4">
        <f>SUM(O5:O9)</f>
        <v>100</v>
      </c>
      <c r="P10" s="4">
        <f>SUM(P5:P9)</f>
        <v>3.0000000000000004</v>
      </c>
      <c r="Q10" s="4"/>
      <c r="V10" s="7">
        <v>1</v>
      </c>
      <c r="W10" s="7">
        <v>8</v>
      </c>
      <c r="X10" s="7">
        <f>W10*$X$6/$W$6</f>
        <v>33.333333333333336</v>
      </c>
    </row>
    <row r="11" spans="1:24" x14ac:dyDescent="0.25">
      <c r="B11" s="4"/>
      <c r="C11" s="4">
        <f t="shared" si="0"/>
        <v>0</v>
      </c>
      <c r="D11" s="6">
        <f t="shared" si="1"/>
        <v>0</v>
      </c>
      <c r="F11">
        <f t="shared" si="2"/>
        <v>0</v>
      </c>
      <c r="G11">
        <f t="shared" si="3"/>
        <v>0</v>
      </c>
      <c r="J11">
        <f t="shared" si="4"/>
        <v>0</v>
      </c>
      <c r="O11" s="4"/>
      <c r="P11" s="4">
        <f t="shared" si="5"/>
        <v>0</v>
      </c>
      <c r="Q11" s="4"/>
    </row>
    <row r="12" spans="1:24" x14ac:dyDescent="0.25">
      <c r="A12" t="s">
        <v>14</v>
      </c>
      <c r="B12" s="4">
        <v>2</v>
      </c>
      <c r="C12" s="4">
        <f t="shared" si="0"/>
        <v>0.04</v>
      </c>
      <c r="D12" s="6">
        <f>C12*1000</f>
        <v>40</v>
      </c>
      <c r="E12" t="s">
        <v>15</v>
      </c>
      <c r="F12">
        <f t="shared" si="2"/>
        <v>1.9348909205243556</v>
      </c>
      <c r="G12">
        <f t="shared" si="3"/>
        <v>3.8697818410487111E-2</v>
      </c>
      <c r="I12">
        <v>2</v>
      </c>
      <c r="J12">
        <f t="shared" si="4"/>
        <v>0.14000000000000001</v>
      </c>
      <c r="K12">
        <f>J12*1000</f>
        <v>140</v>
      </c>
      <c r="N12" t="s">
        <v>14</v>
      </c>
      <c r="O12" s="4">
        <v>2</v>
      </c>
      <c r="P12" s="4">
        <f t="shared" si="5"/>
        <v>0.06</v>
      </c>
      <c r="Q12" s="4">
        <f>P12*1000</f>
        <v>60</v>
      </c>
    </row>
    <row r="13" spans="1:24" x14ac:dyDescent="0.25">
      <c r="A13" t="s">
        <v>16</v>
      </c>
      <c r="B13" s="4">
        <v>1.4999999999999999E-2</v>
      </c>
      <c r="C13" s="4">
        <f t="shared" si="0"/>
        <v>2.9999999999999997E-4</v>
      </c>
      <c r="D13" s="6">
        <f t="shared" ref="D13:D18" si="6">C13*1000</f>
        <v>0.3</v>
      </c>
      <c r="E13">
        <f>D13*10</f>
        <v>3</v>
      </c>
      <c r="F13">
        <f t="shared" si="2"/>
        <v>1.4511681903932667E-2</v>
      </c>
      <c r="G13">
        <f t="shared" si="3"/>
        <v>2.9023363807865332E-4</v>
      </c>
      <c r="I13">
        <v>1.4999999999999999E-2</v>
      </c>
      <c r="J13">
        <f t="shared" si="4"/>
        <v>1.0499999999999999E-3</v>
      </c>
      <c r="K13">
        <f t="shared" ref="K13:K18" si="7">J13*1000</f>
        <v>1.05</v>
      </c>
      <c r="N13" t="s">
        <v>16</v>
      </c>
      <c r="O13" s="4">
        <v>1.4999999999999999E-2</v>
      </c>
      <c r="P13" s="4">
        <f t="shared" si="5"/>
        <v>4.4999999999999999E-4</v>
      </c>
      <c r="Q13" s="4">
        <f t="shared" ref="Q13:Q18" si="8">P13*1000</f>
        <v>0.45</v>
      </c>
      <c r="V13" t="s">
        <v>17</v>
      </c>
    </row>
    <row r="14" spans="1:24" x14ac:dyDescent="0.25">
      <c r="A14" t="s">
        <v>18</v>
      </c>
      <c r="B14" s="4">
        <v>0.3</v>
      </c>
      <c r="C14" s="4">
        <f t="shared" si="0"/>
        <v>6.0000000000000001E-3</v>
      </c>
      <c r="D14" s="6">
        <f t="shared" si="6"/>
        <v>6</v>
      </c>
      <c r="F14">
        <f t="shared" si="2"/>
        <v>0.29023363807865332</v>
      </c>
      <c r="G14">
        <f t="shared" si="3"/>
        <v>5.8046727615730662E-3</v>
      </c>
      <c r="I14">
        <v>0.3</v>
      </c>
      <c r="J14">
        <f t="shared" si="4"/>
        <v>2.1000000000000001E-2</v>
      </c>
      <c r="K14">
        <f t="shared" si="7"/>
        <v>21</v>
      </c>
      <c r="N14" t="s">
        <v>18</v>
      </c>
      <c r="O14" s="4">
        <v>0.3</v>
      </c>
      <c r="P14" s="4">
        <f t="shared" si="5"/>
        <v>8.9999999999999993E-3</v>
      </c>
      <c r="Q14" s="4">
        <f t="shared" si="8"/>
        <v>9</v>
      </c>
    </row>
    <row r="15" spans="1:24" x14ac:dyDescent="0.25">
      <c r="A15" t="s">
        <v>19</v>
      </c>
      <c r="B15" s="4">
        <v>0.05</v>
      </c>
      <c r="C15" s="4">
        <f t="shared" si="0"/>
        <v>1E-3</v>
      </c>
      <c r="D15" s="6">
        <f t="shared" si="6"/>
        <v>1</v>
      </c>
      <c r="F15">
        <f t="shared" si="2"/>
        <v>4.8372273013108889E-2</v>
      </c>
      <c r="G15">
        <f t="shared" si="3"/>
        <v>9.6744546026217781E-4</v>
      </c>
      <c r="I15">
        <v>0.05</v>
      </c>
      <c r="J15">
        <f t="shared" si="4"/>
        <v>3.5000000000000005E-3</v>
      </c>
      <c r="K15">
        <f t="shared" si="7"/>
        <v>3.5000000000000004</v>
      </c>
      <c r="N15" t="s">
        <v>19</v>
      </c>
      <c r="O15" s="4">
        <v>0.05</v>
      </c>
      <c r="P15" s="4">
        <f t="shared" si="5"/>
        <v>1.5000000000000002E-3</v>
      </c>
      <c r="Q15" s="4">
        <f t="shared" si="8"/>
        <v>1.5000000000000002</v>
      </c>
    </row>
    <row r="16" spans="1:24" x14ac:dyDescent="0.25">
      <c r="A16" t="s">
        <v>20</v>
      </c>
      <c r="B16" s="4">
        <v>0.3</v>
      </c>
      <c r="C16" s="4">
        <f t="shared" si="0"/>
        <v>6.0000000000000001E-3</v>
      </c>
      <c r="D16" s="6">
        <f t="shared" si="6"/>
        <v>6</v>
      </c>
      <c r="F16">
        <f t="shared" si="2"/>
        <v>0.29023363807865332</v>
      </c>
      <c r="G16">
        <f t="shared" si="3"/>
        <v>5.8046727615730662E-3</v>
      </c>
      <c r="I16">
        <v>0.3</v>
      </c>
      <c r="J16">
        <f t="shared" si="4"/>
        <v>2.1000000000000001E-2</v>
      </c>
      <c r="K16">
        <f t="shared" si="7"/>
        <v>21</v>
      </c>
      <c r="N16" t="s">
        <v>20</v>
      </c>
      <c r="O16" s="4">
        <v>0.3</v>
      </c>
      <c r="P16" s="4">
        <f t="shared" si="5"/>
        <v>8.9999999999999993E-3</v>
      </c>
      <c r="Q16" s="4">
        <f t="shared" si="8"/>
        <v>9</v>
      </c>
      <c r="V16" s="15" t="s">
        <v>21</v>
      </c>
    </row>
    <row r="17" spans="1:22" ht="15.75" thickBot="1" x14ac:dyDescent="0.3">
      <c r="A17" t="s">
        <v>22</v>
      </c>
      <c r="B17" s="4">
        <v>0.2</v>
      </c>
      <c r="C17" s="4">
        <f t="shared" si="0"/>
        <v>4.0000000000000001E-3</v>
      </c>
      <c r="D17" s="6">
        <f t="shared" si="6"/>
        <v>4</v>
      </c>
      <c r="F17">
        <f t="shared" si="2"/>
        <v>0.19348909205243556</v>
      </c>
      <c r="G17">
        <f t="shared" si="3"/>
        <v>3.8697818410487112E-3</v>
      </c>
      <c r="I17">
        <v>0.2</v>
      </c>
      <c r="J17">
        <f t="shared" si="4"/>
        <v>1.4000000000000002E-2</v>
      </c>
      <c r="K17">
        <f t="shared" si="7"/>
        <v>14.000000000000002</v>
      </c>
      <c r="N17" t="s">
        <v>22</v>
      </c>
      <c r="O17" s="4">
        <v>0.2</v>
      </c>
      <c r="P17" s="4">
        <f t="shared" si="5"/>
        <v>6.000000000000001E-3</v>
      </c>
      <c r="Q17" s="4">
        <f t="shared" si="8"/>
        <v>6.0000000000000009</v>
      </c>
    </row>
    <row r="18" spans="1:22" ht="23.25" thickBot="1" x14ac:dyDescent="0.3">
      <c r="A18" t="s">
        <v>23</v>
      </c>
      <c r="B18" s="4">
        <v>0.5</v>
      </c>
      <c r="C18" s="4">
        <f t="shared" si="0"/>
        <v>0.01</v>
      </c>
      <c r="D18" s="6">
        <f t="shared" si="6"/>
        <v>10</v>
      </c>
      <c r="F18">
        <f t="shared" si="2"/>
        <v>0.48372273013108891</v>
      </c>
      <c r="G18">
        <f t="shared" si="3"/>
        <v>9.6744546026217779E-3</v>
      </c>
      <c r="I18">
        <v>0.5</v>
      </c>
      <c r="J18">
        <f t="shared" si="4"/>
        <v>3.5000000000000003E-2</v>
      </c>
      <c r="K18">
        <f t="shared" si="7"/>
        <v>35</v>
      </c>
      <c r="N18" t="s">
        <v>23</v>
      </c>
      <c r="O18" s="4">
        <v>0.5</v>
      </c>
      <c r="P18" s="4">
        <f t="shared" si="5"/>
        <v>1.4999999999999999E-2</v>
      </c>
      <c r="Q18" s="4">
        <f t="shared" si="8"/>
        <v>15</v>
      </c>
      <c r="V18" s="16" t="s">
        <v>24</v>
      </c>
    </row>
    <row r="19" spans="1:22" x14ac:dyDescent="0.25">
      <c r="B19">
        <f>SUM(B12:B18)</f>
        <v>3.3649999999999998</v>
      </c>
      <c r="C19">
        <f>SUM(C12:C18)</f>
        <v>6.7299999999999999E-2</v>
      </c>
      <c r="F19">
        <f>SUM(F5:F18)</f>
        <v>99.999999999999986</v>
      </c>
      <c r="G19">
        <f>SUM(G5:G18)</f>
        <v>1.9999999999999998</v>
      </c>
    </row>
    <row r="21" spans="1:22" x14ac:dyDescent="0.25">
      <c r="A21" t="s">
        <v>25</v>
      </c>
      <c r="B21">
        <f>SUM(B5:B9,B12:B18)</f>
        <v>103.36499999999999</v>
      </c>
      <c r="C21">
        <f>SUM(C10:C18)</f>
        <v>2.0672999999999995</v>
      </c>
      <c r="I21">
        <f>SUM(I5:I18)</f>
        <v>100.005</v>
      </c>
      <c r="J21">
        <f>SUM(J5:J18)</f>
        <v>7.000350000000001</v>
      </c>
      <c r="N21" t="s">
        <v>25</v>
      </c>
    </row>
    <row r="23" spans="1:22" x14ac:dyDescent="0.25">
      <c r="A23" t="s">
        <v>26</v>
      </c>
      <c r="B23">
        <f>C21/2</f>
        <v>1.0336499999999997</v>
      </c>
    </row>
    <row r="24" spans="1:22" x14ac:dyDescent="0.25">
      <c r="A24" t="s">
        <v>27</v>
      </c>
      <c r="B24">
        <f>C21/1.5</f>
        <v>1.3781999999999996</v>
      </c>
    </row>
  </sheetData>
  <mergeCells count="2">
    <mergeCell ref="A1:C1"/>
    <mergeCell ref="N1: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Toshiba</cp:lastModifiedBy>
  <dcterms:created xsi:type="dcterms:W3CDTF">2021-03-21T17:45:09Z</dcterms:created>
  <dcterms:modified xsi:type="dcterms:W3CDTF">2021-03-21T17:45:52Z</dcterms:modified>
</cp:coreProperties>
</file>