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Carlos Mancheno\Desktop\Aula Virtual_EMPRENDIMIENTO II\1. Plan de Negocios\"/>
    </mc:Choice>
  </mc:AlternateContent>
  <xr:revisionPtr revIDLastSave="0" documentId="13_ncr:1_{FFA8AB55-7525-4A57-93B7-3046EEE9B987}" xr6:coauthVersionLast="45" xr6:coauthVersionMax="45" xr10:uidLastSave="{00000000-0000-0000-0000-000000000000}"/>
  <bookViews>
    <workbookView xWindow="-110" yWindow="-110" windowWidth="19420" windowHeight="10420" activeTab="1" xr2:uid="{5B86404E-F9D1-4C7A-B317-046091D74D43}"/>
  </bookViews>
  <sheets>
    <sheet name="VAN-TIR" sheetId="2" r:id="rId1"/>
    <sheet name="RBC-PRI-TMA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/>
  <c r="L7" i="1"/>
  <c r="L6" i="1"/>
  <c r="L5" i="1"/>
  <c r="I14" i="2"/>
  <c r="I15" i="2"/>
  <c r="G9" i="1" l="1"/>
  <c r="D9" i="1"/>
  <c r="D8" i="1"/>
  <c r="D7" i="1"/>
  <c r="D6" i="1"/>
  <c r="D5" i="1"/>
  <c r="F12" i="1" l="1"/>
  <c r="D12" i="1"/>
  <c r="D14" i="1" s="1"/>
  <c r="D15" i="1" s="1"/>
  <c r="C13" i="2"/>
  <c r="E5" i="1" l="1"/>
  <c r="N8" i="1"/>
  <c r="E6" i="1" l="1"/>
  <c r="E7" i="1"/>
  <c r="E8" i="1"/>
  <c r="E9" i="1" s="1"/>
</calcChain>
</file>

<file path=xl/sharedStrings.xml><?xml version="1.0" encoding="utf-8"?>
<sst xmlns="http://schemas.openxmlformats.org/spreadsheetml/2006/main" count="34" uniqueCount="32">
  <si>
    <t>FONDOS</t>
  </si>
  <si>
    <t>% INVERSION</t>
  </si>
  <si>
    <t>TASA DE INTERES</t>
  </si>
  <si>
    <t>TMAR</t>
  </si>
  <si>
    <t>Propios</t>
  </si>
  <si>
    <t>Total</t>
  </si>
  <si>
    <t>FCN</t>
  </si>
  <si>
    <t>AÑO</t>
  </si>
  <si>
    <t>TASA INTERNA DE RETORNO (TIR)</t>
  </si>
  <si>
    <t>Tasa menor =</t>
  </si>
  <si>
    <t>Tasa Mayor =</t>
  </si>
  <si>
    <t>VAN menor =</t>
  </si>
  <si>
    <t>VAN Mayor =</t>
  </si>
  <si>
    <t>TIR = Tm + (TM - Tm)(VAN m/VAN m -VAN M)</t>
  </si>
  <si>
    <t xml:space="preserve">TIR = </t>
  </si>
  <si>
    <t>VAN =</t>
  </si>
  <si>
    <t>TIR=</t>
  </si>
  <si>
    <t>FCN (12%)</t>
  </si>
  <si>
    <t>FCN (12%) Acumulado</t>
  </si>
  <si>
    <t>TIR = 15,98 %</t>
  </si>
  <si>
    <t>VAN (12%) = 13081,23</t>
  </si>
  <si>
    <t>R B/C =1,094</t>
  </si>
  <si>
    <t>Rb/c</t>
  </si>
  <si>
    <t>INVERSION</t>
  </si>
  <si>
    <t>Familiar</t>
  </si>
  <si>
    <t>Bancario</t>
  </si>
  <si>
    <t>TMAR = 9,76%</t>
  </si>
  <si>
    <t>Tabla de inversiones</t>
  </si>
  <si>
    <t>Flujo de Caja Neto</t>
  </si>
  <si>
    <t>Utilizar tasa de descuento del 12%</t>
  </si>
  <si>
    <t>VAN</t>
  </si>
  <si>
    <t>PRI = 4,40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</si>
</sst>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165" fontId="0" fillId="0" borderId="0" xfId="0" applyNumberFormat="1"/>
    <xf numFmtId="0" fontId="0" fillId="2" borderId="0" xfId="0" applyFill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Font="1"/>
    <xf numFmtId="2" fontId="0" fillId="3" borderId="0" xfId="0" applyNumberFormat="1" applyFill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142875</xdr:rowOff>
    </xdr:from>
    <xdr:to>
      <xdr:col>5</xdr:col>
      <xdr:colOff>609600</xdr:colOff>
      <xdr:row>8</xdr:row>
      <xdr:rowOff>57150</xdr:rowOff>
    </xdr:to>
    <xdr:sp macro="" textlink="">
      <xdr:nvSpPr>
        <xdr:cNvPr id="4" name="Flecha: hacia la izquierda 3">
          <a:extLst>
            <a:ext uri="{FF2B5EF4-FFF2-40B4-BE49-F238E27FC236}">
              <a16:creationId xmlns:a16="http://schemas.microsoft.com/office/drawing/2014/main" id="{CCA7478B-45A2-4AD4-BAD4-97C9251BC7CB}"/>
            </a:ext>
          </a:extLst>
        </xdr:cNvPr>
        <xdr:cNvSpPr/>
      </xdr:nvSpPr>
      <xdr:spPr>
        <a:xfrm>
          <a:off x="3559175" y="1679575"/>
          <a:ext cx="600075" cy="1047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EE9E-465C-4AF6-9F32-29012A6876F3}">
  <dimension ref="A2:K15"/>
  <sheetViews>
    <sheetView topLeftCell="B3" zoomScale="126" workbookViewId="0">
      <selection activeCell="I15" sqref="I15"/>
    </sheetView>
  </sheetViews>
  <sheetFormatPr baseColWidth="10" defaultRowHeight="14.5" x14ac:dyDescent="0.35"/>
  <cols>
    <col min="2" max="2" width="13.6328125" customWidth="1"/>
    <col min="9" max="9" width="12.6328125" customWidth="1"/>
  </cols>
  <sheetData>
    <row r="2" spans="1:11" ht="92" customHeight="1" x14ac:dyDescent="0.35"/>
    <row r="3" spans="1:11" ht="23.5" x14ac:dyDescent="0.55000000000000004">
      <c r="B3" s="10" t="s">
        <v>8</v>
      </c>
      <c r="C3" s="11"/>
      <c r="D3" s="11"/>
      <c r="E3" s="11"/>
      <c r="H3" s="2" t="s">
        <v>7</v>
      </c>
      <c r="I3" s="9" t="s">
        <v>6</v>
      </c>
    </row>
    <row r="4" spans="1:11" x14ac:dyDescent="0.35">
      <c r="A4" s="21"/>
      <c r="B4" s="11"/>
      <c r="C4" s="11"/>
      <c r="D4" s="11"/>
      <c r="E4" s="11"/>
      <c r="F4" s="21"/>
      <c r="H4" s="15">
        <v>0</v>
      </c>
      <c r="I4" s="16">
        <v>-138800</v>
      </c>
      <c r="J4" s="17" t="s">
        <v>27</v>
      </c>
      <c r="K4" s="17"/>
    </row>
    <row r="5" spans="1:11" x14ac:dyDescent="0.35">
      <c r="A5" s="21"/>
      <c r="B5" s="11" t="s">
        <v>9</v>
      </c>
      <c r="C5" s="11">
        <v>80</v>
      </c>
      <c r="D5" s="11"/>
      <c r="E5" s="11"/>
      <c r="F5" s="21"/>
      <c r="H5" s="18">
        <v>1</v>
      </c>
      <c r="I5" s="19">
        <v>54495</v>
      </c>
      <c r="J5" s="20" t="s">
        <v>28</v>
      </c>
      <c r="K5" s="20"/>
    </row>
    <row r="6" spans="1:11" x14ac:dyDescent="0.35">
      <c r="A6" s="21"/>
      <c r="B6" s="11" t="s">
        <v>10</v>
      </c>
      <c r="C6" s="11">
        <v>99</v>
      </c>
      <c r="D6" s="11"/>
      <c r="E6" s="11"/>
      <c r="F6" s="21"/>
      <c r="H6" s="18">
        <v>2</v>
      </c>
      <c r="I6" s="19">
        <v>37408</v>
      </c>
      <c r="J6" s="20"/>
      <c r="K6" s="20"/>
    </row>
    <row r="7" spans="1:11" x14ac:dyDescent="0.35">
      <c r="A7" s="21"/>
      <c r="B7" s="11" t="s">
        <v>11</v>
      </c>
      <c r="C7" s="11">
        <v>9436.41</v>
      </c>
      <c r="D7" s="11"/>
      <c r="E7" s="11"/>
      <c r="F7" s="21"/>
      <c r="H7" s="18">
        <v>3</v>
      </c>
      <c r="I7" s="19">
        <v>37790</v>
      </c>
      <c r="J7" s="20"/>
      <c r="K7" s="20"/>
    </row>
    <row r="8" spans="1:11" x14ac:dyDescent="0.35">
      <c r="A8" s="21"/>
      <c r="B8" s="11" t="s">
        <v>12</v>
      </c>
      <c r="C8" s="11">
        <v>-1045.81</v>
      </c>
      <c r="D8" s="11"/>
      <c r="E8" s="11"/>
      <c r="F8" s="21"/>
      <c r="H8" s="18">
        <v>4</v>
      </c>
      <c r="I8" s="19">
        <v>38753</v>
      </c>
      <c r="J8" s="20"/>
      <c r="K8" s="20"/>
    </row>
    <row r="9" spans="1:11" x14ac:dyDescent="0.35">
      <c r="A9" s="21"/>
      <c r="B9" s="11"/>
      <c r="C9" s="11"/>
      <c r="D9" s="11"/>
      <c r="E9" s="11"/>
      <c r="F9" s="21"/>
      <c r="H9" s="18">
        <v>5</v>
      </c>
      <c r="I9" s="19">
        <v>38555</v>
      </c>
      <c r="J9" s="20"/>
      <c r="K9" s="20"/>
    </row>
    <row r="10" spans="1:11" x14ac:dyDescent="0.35">
      <c r="A10" s="21"/>
      <c r="B10" s="11"/>
      <c r="C10" s="11"/>
      <c r="D10" s="11"/>
      <c r="E10" s="11"/>
      <c r="F10" s="21"/>
      <c r="I10" s="1"/>
    </row>
    <row r="11" spans="1:11" ht="15.5" x14ac:dyDescent="0.35">
      <c r="A11" s="21"/>
      <c r="B11" s="27" t="s">
        <v>13</v>
      </c>
      <c r="C11" s="27"/>
      <c r="D11" s="27"/>
      <c r="E11" s="27"/>
      <c r="F11" s="21"/>
      <c r="I11" s="1"/>
    </row>
    <row r="12" spans="1:11" x14ac:dyDescent="0.35">
      <c r="A12" s="21"/>
      <c r="B12" s="11"/>
      <c r="C12" s="11"/>
      <c r="D12" s="11"/>
      <c r="E12" s="11"/>
      <c r="F12" s="21"/>
    </row>
    <row r="13" spans="1:11" ht="15.5" x14ac:dyDescent="0.35">
      <c r="A13" s="21"/>
      <c r="B13" s="12" t="s">
        <v>14</v>
      </c>
      <c r="C13" s="13">
        <f>C5+(C6-C5)*(C7/(C7-C8))</f>
        <v>97.104371974638966</v>
      </c>
      <c r="D13" s="11"/>
      <c r="E13" s="11"/>
      <c r="F13" s="21"/>
    </row>
    <row r="14" spans="1:11" x14ac:dyDescent="0.35">
      <c r="B14" s="11"/>
      <c r="C14" s="11"/>
      <c r="D14" s="11"/>
      <c r="E14" s="11"/>
      <c r="H14" s="8" t="s">
        <v>15</v>
      </c>
      <c r="I14" s="7">
        <f>NPV(0.12,I5:I9)-138800</f>
        <v>13081.22865095039</v>
      </c>
      <c r="J14" s="26" t="s">
        <v>29</v>
      </c>
    </row>
    <row r="15" spans="1:11" x14ac:dyDescent="0.35">
      <c r="B15" s="11"/>
      <c r="C15" s="11"/>
      <c r="D15" s="11"/>
      <c r="E15" s="11"/>
      <c r="H15" s="8" t="s">
        <v>16</v>
      </c>
      <c r="I15" s="6">
        <f>IRR(I4:I9)</f>
        <v>0.15983100295527586</v>
      </c>
    </row>
  </sheetData>
  <mergeCells count="1">
    <mergeCell ref="B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5650-DBC3-4AB0-A130-622C399A7F47}">
  <dimension ref="B3:N17"/>
  <sheetViews>
    <sheetView tabSelected="1" workbookViewId="0">
      <selection activeCell="H12" sqref="H12"/>
    </sheetView>
  </sheetViews>
  <sheetFormatPr baseColWidth="10" defaultRowHeight="14.5" x14ac:dyDescent="0.35"/>
  <cols>
    <col min="2" max="2" width="7.1796875" customWidth="1"/>
    <col min="12" max="12" width="12.54296875" customWidth="1"/>
    <col min="13" max="13" width="15.1796875" customWidth="1"/>
  </cols>
  <sheetData>
    <row r="3" spans="2:14" ht="32" customHeight="1" x14ac:dyDescent="0.35">
      <c r="B3" s="4" t="s">
        <v>7</v>
      </c>
      <c r="C3" s="4" t="s">
        <v>6</v>
      </c>
      <c r="D3" s="4" t="s">
        <v>17</v>
      </c>
      <c r="E3" s="3" t="s">
        <v>18</v>
      </c>
    </row>
    <row r="4" spans="2:14" ht="15" thickBot="1" x14ac:dyDescent="0.4">
      <c r="B4" s="2">
        <v>0</v>
      </c>
      <c r="C4" s="1">
        <v>-138800</v>
      </c>
      <c r="D4" s="23">
        <v>-138800</v>
      </c>
      <c r="J4" s="31" t="s">
        <v>0</v>
      </c>
      <c r="K4" s="31" t="s">
        <v>23</v>
      </c>
      <c r="L4" s="31" t="s">
        <v>1</v>
      </c>
      <c r="M4" s="32" t="s">
        <v>2</v>
      </c>
      <c r="N4" s="31" t="s">
        <v>3</v>
      </c>
    </row>
    <row r="5" spans="2:14" ht="15" thickBot="1" x14ac:dyDescent="0.4">
      <c r="B5" s="2">
        <v>1</v>
      </c>
      <c r="C5" s="1">
        <v>54495</v>
      </c>
      <c r="D5" s="22">
        <f>C5/(1.12)^1</f>
        <v>48656.249999999993</v>
      </c>
      <c r="E5" s="5">
        <f>D5</f>
        <v>48656.249999999993</v>
      </c>
      <c r="G5" s="28" t="s">
        <v>20</v>
      </c>
      <c r="H5" s="29"/>
      <c r="J5" s="33" t="s">
        <v>4</v>
      </c>
      <c r="K5" s="33">
        <v>25000</v>
      </c>
      <c r="L5" s="34">
        <f>K5/K8</f>
        <v>0.18011527377521613</v>
      </c>
      <c r="M5" s="34">
        <v>0.05</v>
      </c>
      <c r="N5" s="33">
        <f>0.18*0.05</f>
        <v>8.9999999999999993E-3</v>
      </c>
    </row>
    <row r="6" spans="2:14" ht="15" thickBot="1" x14ac:dyDescent="0.4">
      <c r="B6" s="2">
        <v>2</v>
      </c>
      <c r="C6" s="1">
        <v>37408</v>
      </c>
      <c r="D6" s="22">
        <f>C6/(1.12)^2</f>
        <v>29821.428571428569</v>
      </c>
      <c r="E6" s="5">
        <f>E5+D6</f>
        <v>78477.678571428565</v>
      </c>
      <c r="G6" s="28" t="s">
        <v>19</v>
      </c>
      <c r="H6" s="29"/>
      <c r="J6" s="33" t="s">
        <v>24</v>
      </c>
      <c r="K6" s="33">
        <v>20000</v>
      </c>
      <c r="L6" s="34">
        <f>K6/K8</f>
        <v>0.14409221902017291</v>
      </c>
      <c r="M6" s="34">
        <v>0.05</v>
      </c>
      <c r="N6" s="33">
        <f>0.14*0.05</f>
        <v>7.000000000000001E-3</v>
      </c>
    </row>
    <row r="7" spans="2:14" ht="15" thickBot="1" x14ac:dyDescent="0.4">
      <c r="B7" s="2">
        <v>3</v>
      </c>
      <c r="C7" s="1">
        <v>37790</v>
      </c>
      <c r="D7" s="22">
        <f>C7/(1.12)^3</f>
        <v>26898.175564868798</v>
      </c>
      <c r="E7" s="5">
        <f t="shared" ref="E7:E9" si="0">E6+D7</f>
        <v>105375.85413629736</v>
      </c>
      <c r="G7" s="28" t="s">
        <v>21</v>
      </c>
      <c r="H7" s="29"/>
      <c r="J7" s="33" t="s">
        <v>25</v>
      </c>
      <c r="K7" s="33">
        <v>93800</v>
      </c>
      <c r="L7" s="34">
        <f>K7/K8</f>
        <v>0.67579250720461093</v>
      </c>
      <c r="M7" s="34">
        <v>0.12</v>
      </c>
      <c r="N7" s="33">
        <f>0.68*0.12</f>
        <v>8.1600000000000006E-2</v>
      </c>
    </row>
    <row r="8" spans="2:14" ht="15" thickBot="1" x14ac:dyDescent="0.4">
      <c r="B8" s="2">
        <v>4</v>
      </c>
      <c r="C8" s="1">
        <v>38753</v>
      </c>
      <c r="D8" s="22">
        <f>C8/(1.12)^4</f>
        <v>24628.232092422422</v>
      </c>
      <c r="E8" s="5">
        <f t="shared" si="0"/>
        <v>130004.08622871978</v>
      </c>
      <c r="G8" s="28" t="s">
        <v>31</v>
      </c>
      <c r="H8" s="29"/>
      <c r="J8" s="35" t="s">
        <v>5</v>
      </c>
      <c r="K8" s="35">
        <v>138800</v>
      </c>
      <c r="L8" s="34">
        <v>1</v>
      </c>
      <c r="M8" s="33"/>
      <c r="N8" s="33">
        <f>SUM(N5:N7)</f>
        <v>9.7600000000000006E-2</v>
      </c>
    </row>
    <row r="9" spans="2:14" ht="15" thickBot="1" x14ac:dyDescent="0.4">
      <c r="B9" s="2">
        <v>5</v>
      </c>
      <c r="C9" s="1">
        <v>38555</v>
      </c>
      <c r="D9" s="22">
        <f>C9/(1.12)^5</f>
        <v>21877.142422230594</v>
      </c>
      <c r="E9" s="5">
        <f t="shared" si="0"/>
        <v>151881.22865095036</v>
      </c>
      <c r="G9" s="28" t="str">
        <f>$J$10</f>
        <v>TMAR = 9,76%</v>
      </c>
      <c r="H9" s="29"/>
    </row>
    <row r="10" spans="2:14" ht="14.5" customHeight="1" x14ac:dyDescent="0.35">
      <c r="B10" s="2"/>
      <c r="C10" s="1"/>
      <c r="D10" s="5"/>
      <c r="E10" s="5"/>
      <c r="J10" s="30" t="s">
        <v>26</v>
      </c>
      <c r="K10" s="30"/>
      <c r="L10" s="30"/>
    </row>
    <row r="11" spans="2:14" x14ac:dyDescent="0.35">
      <c r="B11" s="2"/>
      <c r="C11" s="1"/>
      <c r="D11" s="5"/>
      <c r="E11" s="5"/>
    </row>
    <row r="12" spans="2:14" x14ac:dyDescent="0.35">
      <c r="D12" s="5">
        <f>SUM(D4:D9)</f>
        <v>13081.228650950379</v>
      </c>
      <c r="E12" t="s">
        <v>30</v>
      </c>
      <c r="F12">
        <f>D10/D4</f>
        <v>0</v>
      </c>
    </row>
    <row r="13" spans="2:14" x14ac:dyDescent="0.35">
      <c r="I13" s="25"/>
    </row>
    <row r="14" spans="2:14" x14ac:dyDescent="0.35">
      <c r="D14" s="5">
        <f>D12+138800</f>
        <v>151881.22865095039</v>
      </c>
    </row>
    <row r="15" spans="2:14" x14ac:dyDescent="0.35">
      <c r="C15" t="s">
        <v>22</v>
      </c>
      <c r="D15" s="14">
        <f>D14/138800</f>
        <v>1.0942451631912853</v>
      </c>
    </row>
    <row r="17" spans="5:5" x14ac:dyDescent="0.35">
      <c r="E17" s="24">
        <v>8795.91</v>
      </c>
    </row>
  </sheetData>
  <mergeCells count="6">
    <mergeCell ref="G5:H5"/>
    <mergeCell ref="G6:H6"/>
    <mergeCell ref="G7:H7"/>
    <mergeCell ref="G8:H8"/>
    <mergeCell ref="J10:L10"/>
    <mergeCell ref="G9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VAN-TIR</vt:lpstr>
      <vt:lpstr>RBC-PRI-TMAR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Mancheno</dc:creator>
  <cp:lastModifiedBy>Juan Carlos Mancheno</cp:lastModifiedBy>
  <dcterms:created xsi:type="dcterms:W3CDTF">2018-07-10T21:29:38Z</dcterms:created>
  <dcterms:modified xsi:type="dcterms:W3CDTF">2020-07-28T13:18:48Z</dcterms:modified>
</cp:coreProperties>
</file>