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Periodo junio - septiembre 2021\Estructturas I\"/>
    </mc:Choice>
  </mc:AlternateContent>
  <xr:revisionPtr revIDLastSave="0" documentId="8_{2F19C410-A162-4D17-B4E7-69CCBA8C298F}" xr6:coauthVersionLast="45" xr6:coauthVersionMax="45" xr10:uidLastSave="{00000000-0000-0000-0000-000000000000}"/>
  <bookViews>
    <workbookView xWindow="-108" yWindow="-108" windowWidth="23256" windowHeight="12576" xr2:uid="{66F94BFD-A452-488F-86F8-0CEF6B003345}"/>
  </bookViews>
  <sheets>
    <sheet name="Barra DE" sheetId="2" r:id="rId1"/>
    <sheet name="Barra AC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8" i="2" l="1"/>
  <c r="T17" i="2"/>
  <c r="T19" i="2" s="1"/>
  <c r="T20" i="2" s="1"/>
  <c r="T8" i="2"/>
  <c r="T10" i="2" s="1"/>
  <c r="N8" i="2"/>
  <c r="K18" i="2"/>
  <c r="K17" i="2"/>
  <c r="K19" i="2" s="1"/>
  <c r="K20" i="2" s="1"/>
  <c r="K10" i="2"/>
  <c r="K8" i="2"/>
  <c r="D6" i="1"/>
  <c r="G6" i="1" s="1"/>
  <c r="D16" i="2"/>
  <c r="D15" i="2"/>
  <c r="D17" i="2" s="1"/>
  <c r="D18" i="2" s="1"/>
  <c r="D19" i="2" s="1"/>
  <c r="F19" i="2" s="1"/>
  <c r="D9" i="2"/>
  <c r="G6" i="2"/>
  <c r="D15" i="1"/>
  <c r="D14" i="1"/>
  <c r="D16" i="1" s="1"/>
  <c r="D17" i="1" s="1"/>
  <c r="T21" i="2" l="1"/>
  <c r="V21" i="2" s="1"/>
  <c r="W8" i="2"/>
  <c r="K21" i="2"/>
  <c r="M21" i="2" s="1"/>
  <c r="D9" i="1"/>
  <c r="D18" i="1"/>
  <c r="F18" i="1" s="1"/>
</calcChain>
</file>

<file path=xl/sharedStrings.xml><?xml version="1.0" encoding="utf-8"?>
<sst xmlns="http://schemas.openxmlformats.org/spreadsheetml/2006/main" count="91" uniqueCount="30">
  <si>
    <t>A</t>
  </si>
  <si>
    <t>cm2</t>
  </si>
  <si>
    <t>D</t>
  </si>
  <si>
    <t>CM</t>
  </si>
  <si>
    <t>D1</t>
  </si>
  <si>
    <t>cm</t>
  </si>
  <si>
    <t>Espesor</t>
  </si>
  <si>
    <t>mm</t>
  </si>
  <si>
    <t>Espesor cm</t>
  </si>
  <si>
    <t>At</t>
  </si>
  <si>
    <t>Ahueca</t>
  </si>
  <si>
    <t>D2</t>
  </si>
  <si>
    <t>Aacero</t>
  </si>
  <si>
    <t xml:space="preserve">cm2 </t>
  </si>
  <si>
    <t>Tope material</t>
  </si>
  <si>
    <t>PDE</t>
  </si>
  <si>
    <t>Tmaterial</t>
  </si>
  <si>
    <t>kg/cm2</t>
  </si>
  <si>
    <t>Kg</t>
  </si>
  <si>
    <t>Pac</t>
  </si>
  <si>
    <t>Area de seccion</t>
  </si>
  <si>
    <t>Diametro</t>
  </si>
  <si>
    <t>Dt</t>
  </si>
  <si>
    <t xml:space="preserve">Espesor </t>
  </si>
  <si>
    <t>Atotal</t>
  </si>
  <si>
    <t>Ahueco</t>
  </si>
  <si>
    <t>CM2</t>
  </si>
  <si>
    <t>BARRA AC</t>
  </si>
  <si>
    <t>BARRA DE</t>
  </si>
  <si>
    <t xml:space="preserve">Peso del material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</si>
</sst>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64" fontId="0" fillId="0" borderId="0" xfId="0" applyNumberFormat="1"/>
    <xf numFmtId="1" fontId="0" fillId="3" borderId="1" xfId="0" applyNumberFormat="1" applyFill="1" applyBorder="1"/>
    <xf numFmtId="1" fontId="0" fillId="0" borderId="0" xfId="0" applyNumberFormat="1" applyAlignment="1">
      <alignment horizontal="center"/>
    </xf>
    <xf numFmtId="2" fontId="0" fillId="2" borderId="0" xfId="0" applyNumberFormat="1" applyFill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A935A-B6F1-4903-B2CA-D2B035434104}">
  <dimension ref="C3:W26"/>
  <sheetViews>
    <sheetView tabSelected="1" topLeftCell="J1" workbookViewId="0">
      <selection activeCell="U6" sqref="U6"/>
    </sheetView>
  </sheetViews>
  <sheetFormatPr baseColWidth="10" defaultRowHeight="14.4" x14ac:dyDescent="0.3"/>
  <cols>
    <col min="9" max="9" width="15.5546875" customWidth="1"/>
    <col min="10" max="10" width="17.44140625" customWidth="1"/>
    <col min="19" max="19" width="14.88671875" customWidth="1"/>
  </cols>
  <sheetData>
    <row r="3" spans="3:23" x14ac:dyDescent="0.3">
      <c r="J3" s="23" t="s">
        <v>27</v>
      </c>
      <c r="K3" s="23"/>
      <c r="L3" s="23"/>
      <c r="M3" s="23"/>
      <c r="N3" s="23"/>
      <c r="S3" s="23" t="s">
        <v>28</v>
      </c>
      <c r="T3" s="23"/>
      <c r="U3" s="23"/>
      <c r="V3" s="23"/>
      <c r="W3" s="23"/>
    </row>
    <row r="5" spans="3:23" x14ac:dyDescent="0.3">
      <c r="G5" t="s">
        <v>14</v>
      </c>
      <c r="J5" t="s">
        <v>19</v>
      </c>
      <c r="K5" s="1">
        <v>22500</v>
      </c>
      <c r="L5" t="s">
        <v>18</v>
      </c>
      <c r="S5" t="s">
        <v>19</v>
      </c>
      <c r="T5" s="1">
        <v>60000</v>
      </c>
      <c r="U5" t="s">
        <v>18</v>
      </c>
    </row>
    <row r="6" spans="3:23" x14ac:dyDescent="0.3">
      <c r="C6" t="s">
        <v>0</v>
      </c>
      <c r="D6" s="1">
        <v>18.75</v>
      </c>
      <c r="E6" t="s">
        <v>1</v>
      </c>
      <c r="G6" s="15">
        <f>+D6*1.05</f>
        <v>19.6875</v>
      </c>
      <c r="J6" t="s">
        <v>16</v>
      </c>
      <c r="K6" s="1">
        <v>1200</v>
      </c>
      <c r="L6" t="s">
        <v>17</v>
      </c>
      <c r="S6" t="s">
        <v>16</v>
      </c>
      <c r="T6" s="1">
        <v>1200</v>
      </c>
      <c r="U6" t="s">
        <v>17</v>
      </c>
    </row>
    <row r="8" spans="3:23" x14ac:dyDescent="0.3">
      <c r="J8" t="s">
        <v>20</v>
      </c>
      <c r="K8" s="22">
        <f>+(K5/K6)</f>
        <v>18.75</v>
      </c>
      <c r="L8" t="s">
        <v>5</v>
      </c>
      <c r="N8">
        <f>+K8*1.05</f>
        <v>19.6875</v>
      </c>
      <c r="S8" t="s">
        <v>20</v>
      </c>
      <c r="T8" s="22">
        <f>+(T5/T6)</f>
        <v>50</v>
      </c>
      <c r="U8" t="s">
        <v>1</v>
      </c>
      <c r="W8" s="22">
        <f>+T8*1.05</f>
        <v>52.5</v>
      </c>
    </row>
    <row r="9" spans="3:23" x14ac:dyDescent="0.3">
      <c r="C9" t="s">
        <v>2</v>
      </c>
      <c r="D9">
        <f>+SQRT((4*D6)/PI())</f>
        <v>4.886025119029199</v>
      </c>
      <c r="E9" t="s">
        <v>3</v>
      </c>
      <c r="J9" s="14"/>
      <c r="K9" s="14"/>
      <c r="L9" s="14"/>
      <c r="S9" s="14"/>
      <c r="T9" s="14"/>
      <c r="U9" s="14"/>
    </row>
    <row r="10" spans="3:23" x14ac:dyDescent="0.3">
      <c r="C10" t="s">
        <v>2</v>
      </c>
      <c r="D10">
        <v>5</v>
      </c>
      <c r="E10" t="s">
        <v>3</v>
      </c>
      <c r="J10" s="14" t="s">
        <v>21</v>
      </c>
      <c r="K10" s="20">
        <f>+SQRT((K8*4)/PI())</f>
        <v>4.886025119029199</v>
      </c>
      <c r="L10" s="14" t="s">
        <v>5</v>
      </c>
      <c r="S10" s="14" t="s">
        <v>21</v>
      </c>
      <c r="T10" s="20">
        <f>+SQRT((T8*4)/PI())</f>
        <v>7.9788456080286538</v>
      </c>
      <c r="U10" s="14" t="s">
        <v>5</v>
      </c>
    </row>
    <row r="12" spans="3:23" ht="15" thickBot="1" x14ac:dyDescent="0.35"/>
    <row r="13" spans="3:23" x14ac:dyDescent="0.3">
      <c r="C13" s="9" t="s">
        <v>4</v>
      </c>
      <c r="D13" s="12">
        <v>11</v>
      </c>
      <c r="E13" s="6" t="s">
        <v>5</v>
      </c>
    </row>
    <row r="14" spans="3:23" x14ac:dyDescent="0.3">
      <c r="C14" s="10" t="s">
        <v>6</v>
      </c>
      <c r="D14" s="13">
        <v>6</v>
      </c>
      <c r="E14" s="7" t="s">
        <v>7</v>
      </c>
    </row>
    <row r="15" spans="3:23" x14ac:dyDescent="0.3">
      <c r="C15" s="10" t="s">
        <v>8</v>
      </c>
      <c r="D15" s="10">
        <f>+D14/10</f>
        <v>0.6</v>
      </c>
      <c r="E15" s="7" t="s">
        <v>5</v>
      </c>
      <c r="J15" t="s">
        <v>22</v>
      </c>
      <c r="K15" s="21">
        <v>8</v>
      </c>
      <c r="L15" t="s">
        <v>5</v>
      </c>
      <c r="S15" t="s">
        <v>22</v>
      </c>
      <c r="T15" s="21">
        <v>28</v>
      </c>
      <c r="U15" t="s">
        <v>5</v>
      </c>
    </row>
    <row r="16" spans="3:23" x14ac:dyDescent="0.3">
      <c r="C16" s="10" t="s">
        <v>9</v>
      </c>
      <c r="D16" s="10">
        <f>+(PI()*D13^2)/4</f>
        <v>95.033177771091246</v>
      </c>
      <c r="E16" s="7" t="s">
        <v>1</v>
      </c>
      <c r="J16" t="s">
        <v>23</v>
      </c>
      <c r="K16" s="1">
        <v>9</v>
      </c>
      <c r="L16" t="s">
        <v>7</v>
      </c>
      <c r="S16" t="s">
        <v>23</v>
      </c>
      <c r="T16" s="1">
        <v>6</v>
      </c>
      <c r="U16" t="s">
        <v>7</v>
      </c>
    </row>
    <row r="17" spans="3:22" x14ac:dyDescent="0.3">
      <c r="C17" s="10" t="s">
        <v>11</v>
      </c>
      <c r="D17" s="10">
        <f>+D13-2*D15</f>
        <v>9.8000000000000007</v>
      </c>
      <c r="E17" s="7" t="s">
        <v>5</v>
      </c>
      <c r="J17" t="s">
        <v>8</v>
      </c>
      <c r="K17">
        <f>+K16/10</f>
        <v>0.9</v>
      </c>
      <c r="L17" t="s">
        <v>5</v>
      </c>
      <c r="S17" t="s">
        <v>8</v>
      </c>
      <c r="T17">
        <f>+T16/10</f>
        <v>0.6</v>
      </c>
      <c r="U17" t="s">
        <v>5</v>
      </c>
    </row>
    <row r="18" spans="3:22" ht="15" thickBot="1" x14ac:dyDescent="0.35">
      <c r="C18" s="11" t="s">
        <v>10</v>
      </c>
      <c r="D18" s="11">
        <f>+(PI()*D17^2)/4</f>
        <v>75.429639612690949</v>
      </c>
      <c r="E18" s="8" t="s">
        <v>5</v>
      </c>
      <c r="J18" t="s">
        <v>24</v>
      </c>
      <c r="K18">
        <f>+(PI()*K15^2)/4</f>
        <v>50.26548245743669</v>
      </c>
      <c r="L18" t="s">
        <v>1</v>
      </c>
      <c r="S18" t="s">
        <v>24</v>
      </c>
      <c r="T18">
        <f>+(PI()*T15^2)/4</f>
        <v>615.75216010359941</v>
      </c>
      <c r="U18" t="s">
        <v>1</v>
      </c>
    </row>
    <row r="19" spans="3:22" ht="15" thickBot="1" x14ac:dyDescent="0.35">
      <c r="C19" s="3" t="s">
        <v>12</v>
      </c>
      <c r="D19" s="4">
        <f>+D16-D18</f>
        <v>19.603538158400298</v>
      </c>
      <c r="E19" s="5" t="s">
        <v>13</v>
      </c>
      <c r="F19" s="2" t="str">
        <f>+IF(D19&gt;D6,"OK el perfil cumple tubular","No cumple Cambiar diametro")</f>
        <v>OK el perfil cumple tubular</v>
      </c>
      <c r="J19" t="s">
        <v>11</v>
      </c>
      <c r="K19">
        <f>+K15-2*K17</f>
        <v>6.2</v>
      </c>
      <c r="L19" t="s">
        <v>5</v>
      </c>
      <c r="S19" t="s">
        <v>11</v>
      </c>
      <c r="T19">
        <f>+T15-2*T17</f>
        <v>26.8</v>
      </c>
      <c r="U19" t="s">
        <v>5</v>
      </c>
    </row>
    <row r="20" spans="3:22" ht="15" thickBot="1" x14ac:dyDescent="0.35">
      <c r="J20" t="s">
        <v>25</v>
      </c>
      <c r="K20">
        <f>+(PI()*K19^2)/4</f>
        <v>30.190705400997917</v>
      </c>
      <c r="L20" t="s">
        <v>26</v>
      </c>
      <c r="S20" t="s">
        <v>25</v>
      </c>
      <c r="T20">
        <f>+(PI()*T19^2)/4</f>
        <v>564.10437687858325</v>
      </c>
      <c r="U20" t="s">
        <v>26</v>
      </c>
    </row>
    <row r="21" spans="3:22" ht="15" thickBot="1" x14ac:dyDescent="0.35">
      <c r="J21" s="3" t="s">
        <v>12</v>
      </c>
      <c r="K21" s="4">
        <f>+K18-K20</f>
        <v>20.074777056438773</v>
      </c>
      <c r="L21" s="5" t="s">
        <v>1</v>
      </c>
      <c r="M21" s="2" t="str">
        <f>+IF(K21&gt;=K8,"OK CUMPLE EL PERFIL TUBULAR DE ACERO","CAMBIAR SECCION DE PERFIL")</f>
        <v>OK CUMPLE EL PERFIL TUBULAR DE ACERO</v>
      </c>
      <c r="S21" s="3" t="s">
        <v>12</v>
      </c>
      <c r="T21" s="4">
        <f>+T18-T20</f>
        <v>51.647783225016155</v>
      </c>
      <c r="U21" s="5" t="s">
        <v>1</v>
      </c>
      <c r="V21" s="2" t="str">
        <f>+IF(T21&gt;=T8,"OK CUMPLE EL PERFIL TUBULAR DE ACERO","CAMBIAR SECCION DE PERFIL")</f>
        <v>OK CUMPLE EL PERFIL TUBULAR DE ACERO</v>
      </c>
    </row>
    <row r="23" spans="3:22" x14ac:dyDescent="0.3">
      <c r="S23" t="s">
        <v>29</v>
      </c>
    </row>
    <row r="26" spans="3:22" x14ac:dyDescent="0.3">
      <c r="S26">
        <v>3.5</v>
      </c>
    </row>
  </sheetData>
  <mergeCells count="2">
    <mergeCell ref="J3:N3"/>
    <mergeCell ref="S3:W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9354A-4DE7-4260-8923-990046F01BEE}">
  <dimension ref="C3:G18"/>
  <sheetViews>
    <sheetView workbookViewId="0">
      <selection activeCell="E22" sqref="E22"/>
    </sheetView>
  </sheetViews>
  <sheetFormatPr baseColWidth="10" defaultRowHeight="14.4" x14ac:dyDescent="0.3"/>
  <sheetData>
    <row r="3" spans="3:7" x14ac:dyDescent="0.3">
      <c r="C3" t="s">
        <v>15</v>
      </c>
      <c r="D3" s="1">
        <v>60000</v>
      </c>
      <c r="E3" t="s">
        <v>18</v>
      </c>
    </row>
    <row r="4" spans="3:7" x14ac:dyDescent="0.3">
      <c r="C4" t="s">
        <v>16</v>
      </c>
      <c r="D4" s="1">
        <v>1200</v>
      </c>
      <c r="E4" t="s">
        <v>17</v>
      </c>
    </row>
    <row r="5" spans="3:7" ht="15" thickBot="1" x14ac:dyDescent="0.35">
      <c r="G5" t="s">
        <v>14</v>
      </c>
    </row>
    <row r="6" spans="3:7" ht="15" thickBot="1" x14ac:dyDescent="0.35">
      <c r="C6" s="16" t="s">
        <v>0</v>
      </c>
      <c r="D6" s="19">
        <f>+D3/D4</f>
        <v>50</v>
      </c>
      <c r="E6" s="17" t="s">
        <v>1</v>
      </c>
      <c r="G6" s="15">
        <f>+D6*1.05</f>
        <v>52.5</v>
      </c>
    </row>
    <row r="9" spans="3:7" x14ac:dyDescent="0.3">
      <c r="C9" t="s">
        <v>2</v>
      </c>
      <c r="D9" s="18">
        <f>+SQRT((4*D6)/PI())</f>
        <v>7.9788456080286538</v>
      </c>
      <c r="E9" t="s">
        <v>5</v>
      </c>
    </row>
    <row r="11" spans="3:7" ht="15" thickBot="1" x14ac:dyDescent="0.35"/>
    <row r="12" spans="3:7" x14ac:dyDescent="0.3">
      <c r="C12" s="9" t="s">
        <v>4</v>
      </c>
      <c r="D12" s="12">
        <v>25</v>
      </c>
      <c r="E12" s="6" t="s">
        <v>5</v>
      </c>
    </row>
    <row r="13" spans="3:7" x14ac:dyDescent="0.3">
      <c r="C13" s="10" t="s">
        <v>6</v>
      </c>
      <c r="D13" s="13">
        <v>7</v>
      </c>
      <c r="E13" s="7" t="s">
        <v>7</v>
      </c>
    </row>
    <row r="14" spans="3:7" x14ac:dyDescent="0.3">
      <c r="C14" s="10" t="s">
        <v>8</v>
      </c>
      <c r="D14" s="10">
        <f>+D13/10</f>
        <v>0.7</v>
      </c>
      <c r="E14" s="7" t="s">
        <v>5</v>
      </c>
    </row>
    <row r="15" spans="3:7" x14ac:dyDescent="0.3">
      <c r="C15" s="10" t="s">
        <v>9</v>
      </c>
      <c r="D15" s="10">
        <f>+(PI()*D12^2)/4</f>
        <v>490.87385212340519</v>
      </c>
      <c r="E15" s="7" t="s">
        <v>1</v>
      </c>
    </row>
    <row r="16" spans="3:7" x14ac:dyDescent="0.3">
      <c r="C16" s="10" t="s">
        <v>11</v>
      </c>
      <c r="D16" s="10">
        <f>+D12-2*D14</f>
        <v>23.6</v>
      </c>
      <c r="E16" s="7" t="s">
        <v>5</v>
      </c>
    </row>
    <row r="17" spans="3:6" ht="15" thickBot="1" x14ac:dyDescent="0.35">
      <c r="C17" s="11" t="s">
        <v>10</v>
      </c>
      <c r="D17" s="11">
        <f>+(PI()*D16^2)/4</f>
        <v>437.43536108584283</v>
      </c>
      <c r="E17" s="8" t="s">
        <v>5</v>
      </c>
    </row>
    <row r="18" spans="3:6" ht="15" thickBot="1" x14ac:dyDescent="0.35">
      <c r="C18" s="3" t="s">
        <v>12</v>
      </c>
      <c r="D18" s="4">
        <f>+D15-D17</f>
        <v>53.438491037562358</v>
      </c>
      <c r="E18" s="5" t="s">
        <v>13</v>
      </c>
      <c r="F18" s="2" t="str">
        <f>+IF(D18&gt;D6,"OK el perfil cumple tubular","No cumple Cambiar diametro")</f>
        <v>OK el perfil cumple tubular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Barra DE</vt:lpstr>
      <vt:lpstr>Barra 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dcterms:created xsi:type="dcterms:W3CDTF">2021-06-22T12:46:39Z</dcterms:created>
  <dcterms:modified xsi:type="dcterms:W3CDTF">2021-07-14T17:46:27Z</dcterms:modified>
</cp:coreProperties>
</file>